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80" windowHeight="9135" activeTab="0"/>
  </bookViews>
  <sheets>
    <sheet name="Доходы" sheetId="1" r:id="rId1"/>
  </sheets>
  <definedNames>
    <definedName name="_xlnm.Print_Titles" localSheetId="0">'Доходы'!$4:$4</definedName>
    <definedName name="_xlnm.Print_Area" localSheetId="0">'Доходы'!$A$1:$K$48</definedName>
  </definedNames>
  <calcPr fullCalcOnLoad="1"/>
</workbook>
</file>

<file path=xl/sharedStrings.xml><?xml version="1.0" encoding="utf-8"?>
<sst xmlns="http://schemas.openxmlformats.org/spreadsheetml/2006/main" count="93" uniqueCount="87">
  <si>
    <t>Наименование</t>
  </si>
  <si>
    <t>1 00 00000 00 0000 000</t>
  </si>
  <si>
    <t>Налоговые доходы</t>
  </si>
  <si>
    <t>1 01 00000 00 0000 000</t>
  </si>
  <si>
    <t>1 01 02000 01 0000 110</t>
  </si>
  <si>
    <t>Налог на доходы физических лиц</t>
  </si>
  <si>
    <t xml:space="preserve">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</si>
  <si>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</si>
  <si>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1 06 06000 00 0000 110</t>
  </si>
  <si>
    <t>Земельный налог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</si>
  <si>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</si>
  <si>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</si>
  <si>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</si>
  <si>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</si>
  <si>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</si>
  <si>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Итого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</si>
  <si>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</si>
  <si>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</si>
  <si>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План доходов сельского поселения Тундрино</t>
  </si>
  <si>
    <t xml:space="preserve"> 1 01 02010 01 0000 110</t>
  </si>
  <si>
    <t>Налоговые и неналоговые доходы</t>
  </si>
  <si>
    <t>Налоги на прибыль, доходы</t>
  </si>
  <si>
    <t>Иные межбюджетные трансферты</t>
  </si>
  <si>
    <t>Исполнитель, телефон   Горбунова Валентина Ивановна, 738-823</t>
  </si>
  <si>
    <t xml:space="preserve"> 1 06 06043 10 0000 110</t>
  </si>
  <si>
    <t>руб.</t>
  </si>
  <si>
    <t>Земельный налог с организаций, обладающих земельным участком, расположенным в границах сельских поселений.</t>
  </si>
  <si>
    <t>Земельный налог с физических лиц, обладающих земельным участком, расположенным в границах сельских поселений.</t>
  </si>
  <si>
    <t>Субвенции бюджетам сельских поселений на государственную регистрацию актов гражданского состояния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</si>
  <si>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 вопросов  местного значения  в  соответствии с  заключенными соглашениями </t>
  </si>
  <si>
    <t>сумма расходов</t>
  </si>
  <si>
    <t>МБТ району</t>
  </si>
  <si>
    <t>1 03 02000 01 0000 110</t>
  </si>
  <si>
    <t>1 03 00000 00 0000 000</t>
  </si>
  <si>
    <t>Налоги на товары (работы, услуги),реализуемые на территории Росийской Федерации</t>
  </si>
  <si>
    <t>2 02 15001 10 0000 150</t>
  </si>
  <si>
    <t>2 02 04000 00 0000 150</t>
  </si>
  <si>
    <t>2 02 30000 00 0000 150</t>
  </si>
  <si>
    <t>Субвенции бюджетам бюджетной системы Российской Федерации</t>
  </si>
  <si>
    <t>2 02 35930 10 0000 150</t>
  </si>
  <si>
    <t>2 02 40014 10 0000 150</t>
  </si>
  <si>
    <t>2  02 49999 10 0000 150</t>
  </si>
  <si>
    <t>2 02 35118 10 0000 150</t>
  </si>
  <si>
    <t>2 02 10000 00 0000 150</t>
  </si>
  <si>
    <t>Дотации бюджетам бюджетной системы Российской Федерации</t>
  </si>
  <si>
    <t>1 03 02231 01 0000 110</t>
  </si>
  <si>
    <t>1 03 02241 01 0000 110</t>
  </si>
  <si>
    <t>1 03 02251 01 0000 110</t>
  </si>
  <si>
    <t>1 03 02261 01 0000 110</t>
  </si>
  <si>
    <t>1 06 04011 02 0000 110</t>
  </si>
  <si>
    <t>Транспорный налог с организаций</t>
  </si>
  <si>
    <t>1 06 04012 02 0000 110</t>
  </si>
  <si>
    <t>Транспорный налог с физических лиц</t>
  </si>
  <si>
    <t>1 06 04000 00 0000 110</t>
  </si>
  <si>
    <t>1 06 06033 10 0000 110</t>
  </si>
  <si>
    <t>Транспортный налог</t>
  </si>
  <si>
    <t>Акцизы на подакцизным  товарам (продукции), производимым на территории Российской Федерации</t>
  </si>
  <si>
    <t xml:space="preserve"> 1 06 00000 00 0000 000 </t>
  </si>
  <si>
    <t>Налоги на имущество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</si>
  <si>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</si>
  <si>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</si>
  <si>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</si>
  <si>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</si>
  <si>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</si>
  <si>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</si>
  <si>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</si>
  <si>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2023 год  и на плановый период 2024-2025 гг.</t>
  </si>
  <si>
    <t>2 02 30024 10 0000 150</t>
  </si>
  <si>
    <t>Субвенции на организацию ме6роприятий при осуществлениии деятельности  по обращению с животными без владельцев</t>
  </si>
  <si>
    <r>
      <t>Код бюджетной класификации (</t>
    </r>
    <r>
      <rPr>
        <b/>
        <sz val="10"/>
        <color indexed="60"/>
        <rFont val="Times New Roman"/>
        <family val="1"/>
      </rPr>
      <t>приказ минфина 75н от 17.05.2022)</t>
    </r>
  </si>
  <si>
    <t>Изменения</t>
  </si>
  <si>
    <t>Итого</t>
  </si>
  <si>
    <t xml:space="preserve"> 2 18 60010 10 0000 150</t>
  </si>
  <si>
    <t>Доходы бюджетов сельского поселений от возврата остатков субсидий, субвенций и иных межбюджетных трансфертов, имеющих целевое  назначение, прошлых лет из бюджетов муниципальных районов</t>
  </si>
  <si>
    <t xml:space="preserve"> 2 19 60010 10 0000 150</t>
  </si>
  <si>
    <t>Возврат прочих остатков субсидий и иных межбюджетных трансфертов, имеющих целевое назначение, прошлых лет из бюджетов сельских поселений</t>
  </si>
  <si>
    <t>Остаток 2022г.</t>
  </si>
  <si>
    <t xml:space="preserve">к решению от ..2023г № </t>
  </si>
  <si>
    <t>19.07.2023</t>
  </si>
  <si>
    <t xml:space="preserve">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</si>
  <si>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</si>
  <si>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</t>
  </si>
  <si>
    <t xml:space="preserve">        </t>
  </si>
  <si>
    <t>1 01  02030 01 0000 110</t>
  </si>
  <si>
    <t>1 01  021300 1 0000 110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</si>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</sst>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_);_(* \(#,##0\);_(* &quot;-&quot;??_);_(@_)"/>
    <numFmt numFmtId="193" formatCode="_(* #,##0.0_);_(* \(#,##0.0\);_(* &quot;-&quot;??_);_(@_)"/>
    <numFmt numFmtId="194" formatCode="[$-FC19]d\ mmmm\ yyyy\ &quot;г.&quot;"/>
    <numFmt numFmtId="195" formatCode="_-* #,##0.0_р_._-;\-* #,##0.0_р_._-;_-* &quot;-&quot;?_р_._-;_-@_-"/>
    <numFmt numFmtId="196" formatCode="0.0"/>
    <numFmt numFmtId="197" formatCode="0.000"/>
    <numFmt numFmtId="198" formatCode="0.000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49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187" fontId="1" fillId="0" borderId="0" xfId="6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3" fontId="2" fillId="0" borderId="10" xfId="0" applyNumberFormat="1" applyFont="1" applyFill="1" applyBorder="1" applyAlignment="1">
      <alignment horizontal="right" vertical="center" wrapText="1"/>
    </xf>
    <xf numFmtId="43" fontId="1" fillId="0" borderId="10" xfId="60" applyNumberFormat="1" applyFont="1" applyFill="1" applyBorder="1" applyAlignment="1">
      <alignment horizontal="right" vertical="center" wrapText="1"/>
    </xf>
    <xf numFmtId="43" fontId="2" fillId="0" borderId="10" xfId="60" applyNumberFormat="1" applyFont="1" applyFill="1" applyBorder="1" applyAlignment="1">
      <alignment horizontal="right" vertical="center" wrapText="1"/>
    </xf>
    <xf numFmtId="43" fontId="1" fillId="0" borderId="10" xfId="0" applyNumberFormat="1" applyFont="1" applyFill="1" applyBorder="1" applyAlignment="1">
      <alignment horizontal="right" vertical="center" wrapText="1"/>
    </xf>
    <xf numFmtId="43" fontId="2" fillId="0" borderId="11" xfId="60" applyNumberFormat="1" applyFont="1" applyFill="1" applyBorder="1" applyAlignment="1">
      <alignment horizontal="right" vertical="center" wrapText="1"/>
    </xf>
    <xf numFmtId="43" fontId="2" fillId="0" borderId="11" xfId="0" applyNumberFormat="1" applyFont="1" applyFill="1" applyBorder="1" applyAlignment="1">
      <alignment horizontal="right" vertical="center" wrapText="1"/>
    </xf>
    <xf numFmtId="43" fontId="1" fillId="0" borderId="11" xfId="60" applyNumberFormat="1" applyFont="1" applyFill="1" applyBorder="1" applyAlignment="1">
      <alignment horizontal="right" vertical="center" wrapText="1"/>
    </xf>
    <xf numFmtId="43" fontId="1" fillId="0" borderId="11" xfId="0" applyNumberFormat="1" applyFont="1" applyFill="1" applyBorder="1" applyAlignment="1">
      <alignment horizontal="right" vertical="center" wrapText="1"/>
    </xf>
    <xf numFmtId="43" fontId="1" fillId="33" borderId="0" xfId="0" applyNumberFormat="1" applyFont="1" applyFill="1" applyBorder="1" applyAlignment="1">
      <alignment horizontal="right" vertical="center" wrapText="1"/>
    </xf>
    <xf numFmtId="43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56"/>
  <sheetViews>
    <sheetView tabSelected="1" zoomScale="89" zoomScaleNormal="89" workbookViewId="0" topLeftCell="A28">
      <selection activeCell="E9" sqref="E9"/>
    </sheetView>
  </sheetViews>
  <sheetFormatPr defaultColWidth="9.140625" defaultRowHeight="12.75" outlineLevelRow="1"/>
  <cols>
    <col min="1" max="1" width="20.57421875" style="9" customWidth="1"/>
    <col min="2" max="2" width="47.421875" style="1" customWidth="1"/>
    <col min="3" max="5" width="17.421875" style="12" customWidth="1"/>
    <col min="6" max="8" width="14.57421875" style="1" customWidth="1"/>
    <col min="9" max="11" width="18.28125" style="1" customWidth="1"/>
    <col min="12" max="12" width="13.28125" style="1" customWidth="1"/>
    <col min="13" max="16384" width="9.140625" style="1" customWidth="1"/>
  </cols>
  <sheetData>
    <row r="1" spans="1:5" ht="14.25">
      <c r="A1" s="46" t="s">
        <v>18</v>
      </c>
      <c r="B1" s="46"/>
      <c r="C1" s="46"/>
      <c r="D1" s="30"/>
      <c r="E1" s="30"/>
    </row>
    <row r="2" spans="1:5" ht="14.25">
      <c r="A2" s="47" t="s">
        <v>66</v>
      </c>
      <c r="B2" s="47"/>
      <c r="C2" s="47"/>
      <c r="D2" s="2"/>
      <c r="E2" s="2"/>
    </row>
    <row r="3" spans="1:11" ht="14.25">
      <c r="A3" s="7"/>
      <c r="B3" s="2" t="s">
        <v>77</v>
      </c>
      <c r="C3" s="10"/>
      <c r="D3" s="10"/>
      <c r="E3" s="10"/>
      <c r="K3" s="10" t="s">
        <v>25</v>
      </c>
    </row>
    <row r="4" spans="1:11" s="3" customFormat="1" ht="51">
      <c r="A4" s="28" t="s">
        <v>69</v>
      </c>
      <c r="B4" s="28" t="s">
        <v>0</v>
      </c>
      <c r="C4" s="28">
        <v>2023</v>
      </c>
      <c r="D4" s="28" t="s">
        <v>70</v>
      </c>
      <c r="E4" s="28" t="s">
        <v>71</v>
      </c>
      <c r="F4" s="28">
        <v>2024</v>
      </c>
      <c r="G4" s="28" t="s">
        <v>70</v>
      </c>
      <c r="H4" s="28" t="s">
        <v>71</v>
      </c>
      <c r="I4" s="31">
        <v>2025</v>
      </c>
      <c r="J4" s="28" t="s">
        <v>70</v>
      </c>
      <c r="K4" s="28" t="s">
        <v>71</v>
      </c>
    </row>
    <row r="5" spans="1:11" s="5" customFormat="1" ht="12.75">
      <c r="A5" s="22" t="s">
        <v>1</v>
      </c>
      <c r="B5" s="6" t="s">
        <v>20</v>
      </c>
      <c r="C5" s="33">
        <f>C6+C27</f>
        <v>2560500</v>
      </c>
      <c r="D5" s="33">
        <f aca="true" t="shared" si="0" ref="D5:K5">D6+D27</f>
        <v>0</v>
      </c>
      <c r="E5" s="33">
        <f t="shared" si="0"/>
        <v>2560500</v>
      </c>
      <c r="F5" s="33">
        <f t="shared" si="0"/>
        <v>2595000</v>
      </c>
      <c r="G5" s="33">
        <f t="shared" si="0"/>
        <v>0</v>
      </c>
      <c r="H5" s="33">
        <f t="shared" si="0"/>
        <v>2595000</v>
      </c>
      <c r="I5" s="33">
        <f t="shared" si="0"/>
        <v>2630700</v>
      </c>
      <c r="J5" s="33">
        <f t="shared" si="0"/>
        <v>0</v>
      </c>
      <c r="K5" s="33">
        <f t="shared" si="0"/>
        <v>2630700</v>
      </c>
    </row>
    <row r="6" spans="1:11" s="3" customFormat="1" ht="12.75" outlineLevel="1">
      <c r="A6" s="22"/>
      <c r="B6" s="6" t="s">
        <v>2</v>
      </c>
      <c r="C6" s="33">
        <f>C7+C12+C18++C26</f>
        <v>2560500</v>
      </c>
      <c r="D6" s="33">
        <f aca="true" t="shared" si="1" ref="D6:K6">D7+D12+D18++D26</f>
        <v>0</v>
      </c>
      <c r="E6" s="33">
        <f t="shared" si="1"/>
        <v>2560500</v>
      </c>
      <c r="F6" s="33">
        <f t="shared" si="1"/>
        <v>2595000</v>
      </c>
      <c r="G6" s="33">
        <f t="shared" si="1"/>
        <v>0</v>
      </c>
      <c r="H6" s="33">
        <f t="shared" si="1"/>
        <v>2595000</v>
      </c>
      <c r="I6" s="33">
        <f t="shared" si="1"/>
        <v>2630700</v>
      </c>
      <c r="J6" s="33">
        <f t="shared" si="1"/>
        <v>0</v>
      </c>
      <c r="K6" s="33">
        <f t="shared" si="1"/>
        <v>2630700</v>
      </c>
    </row>
    <row r="7" spans="1:11" s="3" customFormat="1" ht="12.75" outlineLevel="1">
      <c r="A7" s="22" t="s">
        <v>3</v>
      </c>
      <c r="B7" s="6" t="s">
        <v>21</v>
      </c>
      <c r="C7" s="33">
        <f>C8</f>
        <v>826300</v>
      </c>
      <c r="D7" s="33">
        <f aca="true" t="shared" si="2" ref="D7:K8">D8</f>
        <v>-29850</v>
      </c>
      <c r="E7" s="33">
        <f t="shared" si="2"/>
        <v>796450</v>
      </c>
      <c r="F7" s="33">
        <f t="shared" si="2"/>
        <v>859400</v>
      </c>
      <c r="G7" s="33">
        <f t="shared" si="2"/>
        <v>0</v>
      </c>
      <c r="H7" s="33">
        <f t="shared" si="2"/>
        <v>859400</v>
      </c>
      <c r="I7" s="33">
        <f t="shared" si="2"/>
        <v>893700</v>
      </c>
      <c r="J7" s="33">
        <f t="shared" si="2"/>
        <v>0</v>
      </c>
      <c r="K7" s="33">
        <f t="shared" si="2"/>
        <v>893700</v>
      </c>
    </row>
    <row r="8" spans="1:11" s="3" customFormat="1" ht="12.75" outlineLevel="1">
      <c r="A8" s="22" t="s">
        <v>4</v>
      </c>
      <c r="B8" s="6" t="s">
        <v>5</v>
      </c>
      <c r="C8" s="33">
        <f>C9</f>
        <v>826300</v>
      </c>
      <c r="D8" s="33">
        <f>SUM(D9:D11)</f>
        <v>-29850</v>
      </c>
      <c r="E8" s="33">
        <f>SUM(C8:D8)</f>
        <v>796450</v>
      </c>
      <c r="F8" s="33">
        <f t="shared" si="2"/>
        <v>859400</v>
      </c>
      <c r="G8" s="33">
        <f t="shared" si="2"/>
        <v>0</v>
      </c>
      <c r="H8" s="33">
        <f t="shared" si="2"/>
        <v>859400</v>
      </c>
      <c r="I8" s="33">
        <f t="shared" si="2"/>
        <v>893700</v>
      </c>
      <c r="J8" s="33">
        <f t="shared" si="2"/>
        <v>0</v>
      </c>
      <c r="K8" s="33">
        <f t="shared" si="2"/>
        <v>893700</v>
      </c>
    </row>
    <row r="9" spans="1:11" ht="89.25" outlineLevel="1">
      <c r="A9" s="23" t="s">
        <v>19</v>
      </c>
      <c r="B9" s="43" t="s">
        <v>80</v>
      </c>
      <c r="C9" s="34">
        <v>826300</v>
      </c>
      <c r="D9" s="34">
        <v>-29860.2</v>
      </c>
      <c r="E9" s="34">
        <f>SUM(C9:D9)</f>
        <v>796439.8</v>
      </c>
      <c r="F9" s="34">
        <v>859400</v>
      </c>
      <c r="G9" s="34">
        <v>0</v>
      </c>
      <c r="H9" s="36">
        <f>F9+G9</f>
        <v>859400</v>
      </c>
      <c r="I9" s="39">
        <v>893700</v>
      </c>
      <c r="J9" s="34">
        <v>0</v>
      </c>
      <c r="K9" s="36">
        <f>I9+J9</f>
        <v>893700</v>
      </c>
    </row>
    <row r="10" spans="1:11" ht="38.25" outlineLevel="1">
      <c r="A10" s="23" t="s">
        <v>83</v>
      </c>
      <c r="B10" s="45" t="s">
        <v>85</v>
      </c>
      <c r="C10" s="34"/>
      <c r="D10" s="34">
        <v>9</v>
      </c>
      <c r="E10" s="34">
        <f>SUM(C10:D10)</f>
        <v>9</v>
      </c>
      <c r="F10" s="34"/>
      <c r="G10" s="34"/>
      <c r="H10" s="36"/>
      <c r="I10" s="39"/>
      <c r="J10" s="34"/>
      <c r="K10" s="36"/>
    </row>
    <row r="11" spans="1:11" ht="76.5" outlineLevel="1">
      <c r="A11" s="23" t="s">
        <v>84</v>
      </c>
      <c r="B11" s="45" t="s">
        <v>86</v>
      </c>
      <c r="C11" s="34"/>
      <c r="D11" s="34">
        <v>1.2</v>
      </c>
      <c r="E11" s="34">
        <f>SUM(C11:D11)</f>
        <v>1.2</v>
      </c>
      <c r="F11" s="34"/>
      <c r="G11" s="34"/>
      <c r="H11" s="36"/>
      <c r="I11" s="39"/>
      <c r="J11" s="34"/>
      <c r="K11" s="36"/>
    </row>
    <row r="12" spans="1:11" s="3" customFormat="1" ht="25.5" outlineLevel="1">
      <c r="A12" s="24" t="s">
        <v>33</v>
      </c>
      <c r="B12" s="17" t="s">
        <v>34</v>
      </c>
      <c r="C12" s="35">
        <f>C13</f>
        <v>1637900</v>
      </c>
      <c r="D12" s="35">
        <f aca="true" t="shared" si="3" ref="D12:K12">D13</f>
        <v>0</v>
      </c>
      <c r="E12" s="35">
        <f t="shared" si="3"/>
        <v>1637900</v>
      </c>
      <c r="F12" s="35">
        <f t="shared" si="3"/>
        <v>1637900</v>
      </c>
      <c r="G12" s="35">
        <f t="shared" si="3"/>
        <v>0</v>
      </c>
      <c r="H12" s="35">
        <f t="shared" si="3"/>
        <v>1637900</v>
      </c>
      <c r="I12" s="35">
        <f t="shared" si="3"/>
        <v>1637900</v>
      </c>
      <c r="J12" s="35">
        <f t="shared" si="3"/>
        <v>0</v>
      </c>
      <c r="K12" s="35">
        <f t="shared" si="3"/>
        <v>1637900</v>
      </c>
    </row>
    <row r="13" spans="1:11" s="3" customFormat="1" ht="25.5" outlineLevel="1">
      <c r="A13" s="24" t="s">
        <v>32</v>
      </c>
      <c r="B13" s="17" t="s">
        <v>56</v>
      </c>
      <c r="C13" s="35">
        <f>SUM(C14:C17)</f>
        <v>1637900</v>
      </c>
      <c r="D13" s="35">
        <f aca="true" t="shared" si="4" ref="D13:K13">SUM(D14:D17)</f>
        <v>0</v>
      </c>
      <c r="E13" s="35">
        <f t="shared" si="4"/>
        <v>1637900</v>
      </c>
      <c r="F13" s="35">
        <f t="shared" si="4"/>
        <v>1637900</v>
      </c>
      <c r="G13" s="35">
        <f t="shared" si="4"/>
        <v>0</v>
      </c>
      <c r="H13" s="35">
        <f t="shared" si="4"/>
        <v>1637900</v>
      </c>
      <c r="I13" s="35">
        <f t="shared" si="4"/>
        <v>1637900</v>
      </c>
      <c r="J13" s="35">
        <f t="shared" si="4"/>
        <v>0</v>
      </c>
      <c r="K13" s="35">
        <f t="shared" si="4"/>
        <v>1637900</v>
      </c>
    </row>
    <row r="14" spans="1:14" ht="114.75" outlineLevel="1">
      <c r="A14" s="23" t="s">
        <v>45</v>
      </c>
      <c r="B14" s="29" t="s">
        <v>62</v>
      </c>
      <c r="C14" s="34">
        <v>786000</v>
      </c>
      <c r="D14" s="34">
        <v>39300</v>
      </c>
      <c r="E14" s="34">
        <f>C14+D14</f>
        <v>825300</v>
      </c>
      <c r="F14" s="34">
        <v>786000</v>
      </c>
      <c r="G14" s="34">
        <v>0</v>
      </c>
      <c r="H14" s="36">
        <f>F14+G14</f>
        <v>786000</v>
      </c>
      <c r="I14" s="39">
        <v>786000</v>
      </c>
      <c r="J14" s="34">
        <v>0</v>
      </c>
      <c r="K14" s="36">
        <f>I14+J14</f>
        <v>786000</v>
      </c>
      <c r="N14" s="1" t="s">
        <v>81</v>
      </c>
    </row>
    <row r="15" spans="1:11" ht="127.5" outlineLevel="1">
      <c r="A15" s="23" t="s">
        <v>46</v>
      </c>
      <c r="B15" s="29" t="s">
        <v>63</v>
      </c>
      <c r="C15" s="34">
        <v>4184</v>
      </c>
      <c r="D15" s="34">
        <v>400</v>
      </c>
      <c r="E15" s="34">
        <f>C15+D15</f>
        <v>4584</v>
      </c>
      <c r="F15" s="34">
        <v>4184</v>
      </c>
      <c r="G15" s="34">
        <v>0</v>
      </c>
      <c r="H15" s="36">
        <f>F15+G15</f>
        <v>4184</v>
      </c>
      <c r="I15" s="39">
        <v>4184</v>
      </c>
      <c r="J15" s="34">
        <v>0</v>
      </c>
      <c r="K15" s="36">
        <f>I15+J15</f>
        <v>4184</v>
      </c>
    </row>
    <row r="16" spans="1:11" ht="114.75" outlineLevel="1">
      <c r="A16" s="23" t="s">
        <v>47</v>
      </c>
      <c r="B16" s="29" t="s">
        <v>64</v>
      </c>
      <c r="C16" s="34">
        <v>933016</v>
      </c>
      <c r="D16" s="34">
        <v>-30000</v>
      </c>
      <c r="E16" s="34">
        <f>C16+D16</f>
        <v>903016</v>
      </c>
      <c r="F16" s="34">
        <v>933016</v>
      </c>
      <c r="G16" s="34">
        <v>0</v>
      </c>
      <c r="H16" s="36">
        <f>F16+G16</f>
        <v>933016</v>
      </c>
      <c r="I16" s="39">
        <v>933016</v>
      </c>
      <c r="J16" s="34">
        <v>0</v>
      </c>
      <c r="K16" s="36">
        <f>I16+J16</f>
        <v>933016</v>
      </c>
    </row>
    <row r="17" spans="1:11" ht="114.75" outlineLevel="1">
      <c r="A17" s="23" t="s">
        <v>48</v>
      </c>
      <c r="B17" s="29" t="s">
        <v>65</v>
      </c>
      <c r="C17" s="34">
        <v>-85300</v>
      </c>
      <c r="D17" s="34">
        <v>-9700</v>
      </c>
      <c r="E17" s="34">
        <f>C17+D17</f>
        <v>-95000</v>
      </c>
      <c r="F17" s="34">
        <v>-85300</v>
      </c>
      <c r="G17" s="34">
        <v>0</v>
      </c>
      <c r="H17" s="36">
        <f>F17+G17</f>
        <v>-85300</v>
      </c>
      <c r="I17" s="39">
        <v>-85300</v>
      </c>
      <c r="J17" s="34">
        <v>0</v>
      </c>
      <c r="K17" s="36">
        <f>I17+J17</f>
        <v>-85300</v>
      </c>
    </row>
    <row r="18" spans="1:11" s="3" customFormat="1" ht="12.75" outlineLevel="1">
      <c r="A18" s="22" t="s">
        <v>57</v>
      </c>
      <c r="B18" s="17" t="s">
        <v>58</v>
      </c>
      <c r="C18" s="35">
        <f>C19+C20+C23</f>
        <v>93300</v>
      </c>
      <c r="D18" s="35">
        <f aca="true" t="shared" si="5" ref="D18:K18">D19+D20+D23</f>
        <v>32450</v>
      </c>
      <c r="E18" s="35">
        <f t="shared" si="5"/>
        <v>125750</v>
      </c>
      <c r="F18" s="35">
        <f t="shared" si="5"/>
        <v>94700</v>
      </c>
      <c r="G18" s="35">
        <f t="shared" si="5"/>
        <v>0</v>
      </c>
      <c r="H18" s="35">
        <f t="shared" si="5"/>
        <v>94700</v>
      </c>
      <c r="I18" s="35">
        <f t="shared" si="5"/>
        <v>96100</v>
      </c>
      <c r="J18" s="35">
        <f t="shared" si="5"/>
        <v>0</v>
      </c>
      <c r="K18" s="35">
        <f t="shared" si="5"/>
        <v>96100</v>
      </c>
    </row>
    <row r="19" spans="1:11" ht="38.25" outlineLevel="1">
      <c r="A19" s="23" t="s">
        <v>6</v>
      </c>
      <c r="B19" s="13" t="s">
        <v>7</v>
      </c>
      <c r="C19" s="34">
        <v>21700</v>
      </c>
      <c r="D19" s="34">
        <v>11400</v>
      </c>
      <c r="E19" s="34">
        <f>C19+D19</f>
        <v>33100</v>
      </c>
      <c r="F19" s="34">
        <v>22200</v>
      </c>
      <c r="G19" s="34">
        <v>0</v>
      </c>
      <c r="H19" s="36">
        <f>F19+G19</f>
        <v>22200</v>
      </c>
      <c r="I19" s="39">
        <v>22600</v>
      </c>
      <c r="J19" s="34">
        <v>0</v>
      </c>
      <c r="K19" s="36">
        <f>I19+J19</f>
        <v>22600</v>
      </c>
    </row>
    <row r="20" spans="1:11" s="3" customFormat="1" ht="12.75" outlineLevel="1">
      <c r="A20" s="24" t="s">
        <v>53</v>
      </c>
      <c r="B20" s="15" t="s">
        <v>55</v>
      </c>
      <c r="C20" s="35">
        <f>C21+C22</f>
        <v>48400</v>
      </c>
      <c r="D20" s="35">
        <f aca="true" t="shared" si="6" ref="D20:K20">D21+D22</f>
        <v>0</v>
      </c>
      <c r="E20" s="35">
        <f t="shared" si="6"/>
        <v>48400</v>
      </c>
      <c r="F20" s="35">
        <f t="shared" si="6"/>
        <v>49300</v>
      </c>
      <c r="G20" s="35">
        <f t="shared" si="6"/>
        <v>0</v>
      </c>
      <c r="H20" s="35">
        <f t="shared" si="6"/>
        <v>49300</v>
      </c>
      <c r="I20" s="35">
        <f t="shared" si="6"/>
        <v>50300</v>
      </c>
      <c r="J20" s="35">
        <f t="shared" si="6"/>
        <v>0</v>
      </c>
      <c r="K20" s="35">
        <f t="shared" si="6"/>
        <v>50300</v>
      </c>
    </row>
    <row r="21" spans="1:11" ht="12.75" outlineLevel="1">
      <c r="A21" s="23" t="s">
        <v>49</v>
      </c>
      <c r="B21" s="13" t="s">
        <v>50</v>
      </c>
      <c r="C21" s="34">
        <v>300</v>
      </c>
      <c r="D21" s="34">
        <v>0</v>
      </c>
      <c r="E21" s="34">
        <f>C21+D21</f>
        <v>300</v>
      </c>
      <c r="F21" s="34">
        <v>300</v>
      </c>
      <c r="G21" s="34">
        <v>0</v>
      </c>
      <c r="H21" s="36">
        <f>F21+G21</f>
        <v>300</v>
      </c>
      <c r="I21" s="39">
        <v>300</v>
      </c>
      <c r="J21" s="34"/>
      <c r="K21" s="36">
        <f>I21+J21</f>
        <v>300</v>
      </c>
    </row>
    <row r="22" spans="1:11" ht="12.75" outlineLevel="1">
      <c r="A22" s="23" t="s">
        <v>51</v>
      </c>
      <c r="B22" s="13" t="s">
        <v>52</v>
      </c>
      <c r="C22" s="34">
        <v>48100</v>
      </c>
      <c r="D22" s="34">
        <v>0</v>
      </c>
      <c r="E22" s="34">
        <f>C22+D22</f>
        <v>48100</v>
      </c>
      <c r="F22" s="34">
        <v>49000</v>
      </c>
      <c r="G22" s="34">
        <v>0</v>
      </c>
      <c r="H22" s="36">
        <f>F22+G22</f>
        <v>49000</v>
      </c>
      <c r="I22" s="39">
        <v>50000</v>
      </c>
      <c r="J22" s="34"/>
      <c r="K22" s="36">
        <f>I22+J22</f>
        <v>50000</v>
      </c>
    </row>
    <row r="23" spans="1:11" s="4" customFormat="1" ht="12.75" outlineLevel="1">
      <c r="A23" s="22" t="s">
        <v>8</v>
      </c>
      <c r="B23" s="6" t="s">
        <v>9</v>
      </c>
      <c r="C23" s="33">
        <f>C24+C25</f>
        <v>23200</v>
      </c>
      <c r="D23" s="33">
        <f aca="true" t="shared" si="7" ref="D23:K23">D24+D25</f>
        <v>21050</v>
      </c>
      <c r="E23" s="33">
        <f t="shared" si="7"/>
        <v>44250</v>
      </c>
      <c r="F23" s="33">
        <f t="shared" si="7"/>
        <v>23200</v>
      </c>
      <c r="G23" s="33">
        <f t="shared" si="7"/>
        <v>0</v>
      </c>
      <c r="H23" s="33">
        <f t="shared" si="7"/>
        <v>23200</v>
      </c>
      <c r="I23" s="33">
        <f t="shared" si="7"/>
        <v>23200</v>
      </c>
      <c r="J23" s="33">
        <f t="shared" si="7"/>
        <v>0</v>
      </c>
      <c r="K23" s="33">
        <f t="shared" si="7"/>
        <v>23200</v>
      </c>
    </row>
    <row r="24" spans="1:11" ht="38.25" outlineLevel="1">
      <c r="A24" s="23" t="s">
        <v>54</v>
      </c>
      <c r="B24" s="13" t="s">
        <v>26</v>
      </c>
      <c r="C24" s="34">
        <v>4800</v>
      </c>
      <c r="D24" s="34">
        <v>14850</v>
      </c>
      <c r="E24" s="34">
        <f>C24+D24</f>
        <v>19650</v>
      </c>
      <c r="F24" s="34">
        <v>4800</v>
      </c>
      <c r="G24" s="34">
        <v>0</v>
      </c>
      <c r="H24" s="36">
        <f>F24+G24</f>
        <v>4800</v>
      </c>
      <c r="I24" s="39">
        <v>4800</v>
      </c>
      <c r="J24" s="34"/>
      <c r="K24" s="36">
        <f>I24+J24</f>
        <v>4800</v>
      </c>
    </row>
    <row r="25" spans="1:11" ht="38.25" outlineLevel="1">
      <c r="A25" s="23" t="s">
        <v>24</v>
      </c>
      <c r="B25" s="13" t="s">
        <v>27</v>
      </c>
      <c r="C25" s="34">
        <v>18400</v>
      </c>
      <c r="D25" s="34">
        <v>6200</v>
      </c>
      <c r="E25" s="34">
        <f>C25+D25</f>
        <v>24600</v>
      </c>
      <c r="F25" s="34">
        <v>18400</v>
      </c>
      <c r="G25" s="34">
        <v>0</v>
      </c>
      <c r="H25" s="36">
        <f>F25+G25</f>
        <v>18400</v>
      </c>
      <c r="I25" s="39">
        <v>18400</v>
      </c>
      <c r="J25" s="34"/>
      <c r="K25" s="36">
        <f>I25+J25</f>
        <v>18400</v>
      </c>
    </row>
    <row r="26" spans="1:11" s="3" customFormat="1" ht="76.5" outlineLevel="1">
      <c r="A26" s="24" t="s">
        <v>16</v>
      </c>
      <c r="B26" s="15" t="s">
        <v>17</v>
      </c>
      <c r="C26" s="35">
        <v>3000</v>
      </c>
      <c r="D26" s="35">
        <v>-2600</v>
      </c>
      <c r="E26" s="35">
        <f>C26+D26</f>
        <v>400</v>
      </c>
      <c r="F26" s="35">
        <v>3000</v>
      </c>
      <c r="G26" s="35">
        <v>0</v>
      </c>
      <c r="H26" s="33">
        <f>F26+G26</f>
        <v>3000</v>
      </c>
      <c r="I26" s="37">
        <v>3000</v>
      </c>
      <c r="J26" s="35"/>
      <c r="K26" s="33">
        <f>I26+J26</f>
        <v>3000</v>
      </c>
    </row>
    <row r="27" spans="1:11" s="3" customFormat="1" ht="12.75" outlineLevel="1">
      <c r="A27" s="25"/>
      <c r="B27" s="6" t="s">
        <v>10</v>
      </c>
      <c r="C27" s="33">
        <v>0</v>
      </c>
      <c r="D27" s="33">
        <v>0</v>
      </c>
      <c r="E27" s="35">
        <f>SUM(C27:D27)</f>
        <v>0</v>
      </c>
      <c r="F27" s="33">
        <v>0</v>
      </c>
      <c r="G27" s="33">
        <v>0</v>
      </c>
      <c r="H27" s="33">
        <f>SUM(F27:G27)</f>
        <v>0</v>
      </c>
      <c r="I27" s="38">
        <v>0</v>
      </c>
      <c r="J27" s="33"/>
      <c r="K27" s="33">
        <f>SUM(I27:J27)</f>
        <v>0</v>
      </c>
    </row>
    <row r="28" spans="1:11" s="5" customFormat="1" ht="12.75">
      <c r="A28" s="22" t="s">
        <v>11</v>
      </c>
      <c r="B28" s="6" t="s">
        <v>12</v>
      </c>
      <c r="C28" s="33">
        <f>SUM(C29+C39+C40)</f>
        <v>24304137.89</v>
      </c>
      <c r="D28" s="33">
        <f aca="true" t="shared" si="8" ref="D28:K28">SUM(D29+D39+D40)</f>
        <v>1611043.67</v>
      </c>
      <c r="E28" s="33">
        <f t="shared" si="8"/>
        <v>25915181.56</v>
      </c>
      <c r="F28" s="33">
        <f t="shared" si="8"/>
        <v>21352305.37</v>
      </c>
      <c r="G28" s="33">
        <f t="shared" si="8"/>
        <v>0</v>
      </c>
      <c r="H28" s="33">
        <f t="shared" si="8"/>
        <v>21352305.37</v>
      </c>
      <c r="I28" s="33">
        <f t="shared" si="8"/>
        <v>21327805.37</v>
      </c>
      <c r="J28" s="33">
        <f t="shared" si="8"/>
        <v>0</v>
      </c>
      <c r="K28" s="33">
        <f t="shared" si="8"/>
        <v>21327805.37</v>
      </c>
    </row>
    <row r="29" spans="1:11" s="3" customFormat="1" ht="25.5">
      <c r="A29" s="22" t="s">
        <v>13</v>
      </c>
      <c r="B29" s="15" t="s">
        <v>14</v>
      </c>
      <c r="C29" s="33">
        <f>SUM(C30+C32+C36)</f>
        <v>24948990.35</v>
      </c>
      <c r="D29" s="33">
        <f aca="true" t="shared" si="9" ref="D29:K29">SUM(D30+D32+D36)</f>
        <v>1611043.67</v>
      </c>
      <c r="E29" s="33">
        <f t="shared" si="9"/>
        <v>26560034.02</v>
      </c>
      <c r="F29" s="33">
        <f t="shared" si="9"/>
        <v>21352305.37</v>
      </c>
      <c r="G29" s="33">
        <f t="shared" si="9"/>
        <v>0</v>
      </c>
      <c r="H29" s="33">
        <f t="shared" si="9"/>
        <v>21352305.37</v>
      </c>
      <c r="I29" s="33">
        <f t="shared" si="9"/>
        <v>21327805.37</v>
      </c>
      <c r="J29" s="33">
        <f t="shared" si="9"/>
        <v>0</v>
      </c>
      <c r="K29" s="33">
        <f t="shared" si="9"/>
        <v>21327805.37</v>
      </c>
    </row>
    <row r="30" spans="1:11" s="3" customFormat="1" ht="25.5">
      <c r="A30" s="22" t="s">
        <v>43</v>
      </c>
      <c r="B30" s="15" t="s">
        <v>44</v>
      </c>
      <c r="C30" s="33">
        <f>C31</f>
        <v>8990600</v>
      </c>
      <c r="D30" s="33">
        <f aca="true" t="shared" si="10" ref="D30:K30">D31</f>
        <v>0</v>
      </c>
      <c r="E30" s="33">
        <f t="shared" si="10"/>
        <v>8990600</v>
      </c>
      <c r="F30" s="33">
        <f t="shared" si="10"/>
        <v>9225300</v>
      </c>
      <c r="G30" s="33">
        <f t="shared" si="10"/>
        <v>0</v>
      </c>
      <c r="H30" s="33">
        <f t="shared" si="10"/>
        <v>9225300</v>
      </c>
      <c r="I30" s="33">
        <f t="shared" si="10"/>
        <v>9401300</v>
      </c>
      <c r="J30" s="33">
        <f t="shared" si="10"/>
        <v>0</v>
      </c>
      <c r="K30" s="33">
        <f t="shared" si="10"/>
        <v>9401300</v>
      </c>
    </row>
    <row r="31" spans="1:11" ht="38.25">
      <c r="A31" s="26" t="s">
        <v>35</v>
      </c>
      <c r="B31" s="13" t="s">
        <v>59</v>
      </c>
      <c r="C31" s="34">
        <v>8990600</v>
      </c>
      <c r="D31" s="34">
        <v>0</v>
      </c>
      <c r="E31" s="34">
        <f>C31+D31</f>
        <v>8990600</v>
      </c>
      <c r="F31" s="34">
        <v>9225300</v>
      </c>
      <c r="G31" s="34">
        <v>0</v>
      </c>
      <c r="H31" s="36">
        <f>F31+G31</f>
        <v>9225300</v>
      </c>
      <c r="I31" s="39">
        <v>9401300</v>
      </c>
      <c r="J31" s="34">
        <v>0</v>
      </c>
      <c r="K31" s="36">
        <f>I31+J31</f>
        <v>9401300</v>
      </c>
    </row>
    <row r="32" spans="1:11" s="3" customFormat="1" ht="25.5">
      <c r="A32" s="24" t="s">
        <v>37</v>
      </c>
      <c r="B32" s="15" t="s">
        <v>38</v>
      </c>
      <c r="C32" s="33">
        <f>C34+C35+C33</f>
        <v>328658.98000000004</v>
      </c>
      <c r="D32" s="33">
        <f aca="true" t="shared" si="11" ref="D32:K32">D34+D35+D33</f>
        <v>-125436</v>
      </c>
      <c r="E32" s="33">
        <f t="shared" si="11"/>
        <v>203222.97999999998</v>
      </c>
      <c r="F32" s="33">
        <f t="shared" si="11"/>
        <v>325435.4</v>
      </c>
      <c r="G32" s="33">
        <f t="shared" si="11"/>
        <v>0</v>
      </c>
      <c r="H32" s="33">
        <f t="shared" si="11"/>
        <v>325435.4</v>
      </c>
      <c r="I32" s="33">
        <f t="shared" si="11"/>
        <v>336835.4</v>
      </c>
      <c r="J32" s="33">
        <f t="shared" si="11"/>
        <v>0</v>
      </c>
      <c r="K32" s="33">
        <f t="shared" si="11"/>
        <v>336835.4</v>
      </c>
    </row>
    <row r="33" spans="1:11" ht="38.25">
      <c r="A33" s="23" t="s">
        <v>67</v>
      </c>
      <c r="B33" s="13" t="s">
        <v>68</v>
      </c>
      <c r="C33" s="36">
        <v>17123.58</v>
      </c>
      <c r="D33" s="36">
        <v>0</v>
      </c>
      <c r="E33" s="34">
        <f>C33+D33</f>
        <v>17123.58</v>
      </c>
      <c r="F33" s="36"/>
      <c r="G33" s="36">
        <v>0</v>
      </c>
      <c r="H33" s="36">
        <f>F33+G33</f>
        <v>0</v>
      </c>
      <c r="I33" s="40"/>
      <c r="J33" s="36">
        <v>0</v>
      </c>
      <c r="K33" s="36">
        <f>I33+J33</f>
        <v>0</v>
      </c>
    </row>
    <row r="34" spans="1:11" ht="51">
      <c r="A34" s="23" t="s">
        <v>42</v>
      </c>
      <c r="B34" s="13" t="s">
        <v>60</v>
      </c>
      <c r="C34" s="34">
        <v>297300</v>
      </c>
      <c r="D34" s="34">
        <v>-125436</v>
      </c>
      <c r="E34" s="34">
        <f>C34+D34</f>
        <v>171864</v>
      </c>
      <c r="F34" s="34">
        <v>311200</v>
      </c>
      <c r="G34" s="34">
        <v>0</v>
      </c>
      <c r="H34" s="36">
        <f>F34+G34</f>
        <v>311200</v>
      </c>
      <c r="I34" s="39">
        <v>322600</v>
      </c>
      <c r="J34" s="34">
        <v>0</v>
      </c>
      <c r="K34" s="36">
        <f>I34+J34</f>
        <v>322600</v>
      </c>
    </row>
    <row r="35" spans="1:11" ht="38.25">
      <c r="A35" s="23" t="s">
        <v>39</v>
      </c>
      <c r="B35" s="13" t="s">
        <v>28</v>
      </c>
      <c r="C35" s="34">
        <v>14235.4</v>
      </c>
      <c r="D35" s="34">
        <v>0</v>
      </c>
      <c r="E35" s="34">
        <f>C35+D35</f>
        <v>14235.4</v>
      </c>
      <c r="F35" s="34">
        <v>14235.4</v>
      </c>
      <c r="G35" s="34">
        <v>0</v>
      </c>
      <c r="H35" s="36">
        <f>F35+G35</f>
        <v>14235.4</v>
      </c>
      <c r="I35" s="39">
        <v>14235.4</v>
      </c>
      <c r="J35" s="34">
        <v>0</v>
      </c>
      <c r="K35" s="36">
        <f>I35+J35</f>
        <v>14235.4</v>
      </c>
    </row>
    <row r="36" spans="1:11" s="3" customFormat="1" ht="12.75">
      <c r="A36" s="24" t="s">
        <v>36</v>
      </c>
      <c r="B36" s="15" t="s">
        <v>22</v>
      </c>
      <c r="C36" s="35">
        <f>SUM(C37:C38)</f>
        <v>15629731.370000001</v>
      </c>
      <c r="D36" s="35">
        <f aca="true" t="shared" si="12" ref="D36:K36">SUM(D37:D38)</f>
        <v>1736479.67</v>
      </c>
      <c r="E36" s="35">
        <f t="shared" si="12"/>
        <v>17366211.04</v>
      </c>
      <c r="F36" s="35">
        <f t="shared" si="12"/>
        <v>11801569.97</v>
      </c>
      <c r="G36" s="35">
        <f t="shared" si="12"/>
        <v>0</v>
      </c>
      <c r="H36" s="35">
        <f t="shared" si="12"/>
        <v>11801569.97</v>
      </c>
      <c r="I36" s="35">
        <f t="shared" si="12"/>
        <v>11589669.97</v>
      </c>
      <c r="J36" s="35">
        <f t="shared" si="12"/>
        <v>0</v>
      </c>
      <c r="K36" s="35">
        <f t="shared" si="12"/>
        <v>11589669.97</v>
      </c>
    </row>
    <row r="37" spans="1:11" ht="63.75">
      <c r="A37" s="23" t="s">
        <v>40</v>
      </c>
      <c r="B37" s="13" t="s">
        <v>29</v>
      </c>
      <c r="C37" s="34">
        <v>472486.72</v>
      </c>
      <c r="D37" s="34">
        <v>0</v>
      </c>
      <c r="E37" s="34">
        <f>C37+D37</f>
        <v>472486.72</v>
      </c>
      <c r="F37" s="34">
        <v>0</v>
      </c>
      <c r="G37" s="34"/>
      <c r="H37" s="36">
        <f>F37+G37</f>
        <v>0</v>
      </c>
      <c r="I37" s="39">
        <v>0</v>
      </c>
      <c r="J37" s="34"/>
      <c r="K37" s="36">
        <f>I37+J37</f>
        <v>0</v>
      </c>
    </row>
    <row r="38" spans="1:13" ht="25.5">
      <c r="A38" s="23" t="s">
        <v>41</v>
      </c>
      <c r="B38" s="13" t="s">
        <v>61</v>
      </c>
      <c r="C38" s="34">
        <v>15157244.65</v>
      </c>
      <c r="D38" s="34">
        <v>1736479.67</v>
      </c>
      <c r="E38" s="34">
        <f>C38+D38</f>
        <v>16893724.32</v>
      </c>
      <c r="F38" s="34">
        <v>11801569.97</v>
      </c>
      <c r="G38" s="34"/>
      <c r="H38" s="36">
        <f>F38+G38</f>
        <v>11801569.97</v>
      </c>
      <c r="I38" s="39">
        <v>11589669.97</v>
      </c>
      <c r="J38" s="34"/>
      <c r="K38" s="36">
        <f>I38+J38</f>
        <v>11589669.97</v>
      </c>
      <c r="M38" s="1" t="s">
        <v>82</v>
      </c>
    </row>
    <row r="39" spans="1:14" ht="51">
      <c r="A39" s="23" t="s">
        <v>72</v>
      </c>
      <c r="B39" s="13" t="s">
        <v>73</v>
      </c>
      <c r="C39" s="34">
        <v>229718.09</v>
      </c>
      <c r="D39" s="34">
        <v>0</v>
      </c>
      <c r="E39" s="34">
        <f>C39+D39</f>
        <v>229718.09</v>
      </c>
      <c r="F39" s="34">
        <v>0</v>
      </c>
      <c r="G39" s="34">
        <v>0</v>
      </c>
      <c r="H39" s="36">
        <f>F39+G39</f>
        <v>0</v>
      </c>
      <c r="I39" s="39"/>
      <c r="J39" s="34"/>
      <c r="K39" s="36">
        <f>I39+J39</f>
        <v>0</v>
      </c>
      <c r="N39" s="1" t="s">
        <v>79</v>
      </c>
    </row>
    <row r="40" spans="1:11" ht="51">
      <c r="A40" s="23" t="s">
        <v>74</v>
      </c>
      <c r="B40" s="13" t="s">
        <v>75</v>
      </c>
      <c r="C40" s="34">
        <v>-874570.55</v>
      </c>
      <c r="D40" s="34">
        <v>0</v>
      </c>
      <c r="E40" s="34">
        <f>C40+D40</f>
        <v>-874570.55</v>
      </c>
      <c r="F40" s="34">
        <v>0</v>
      </c>
      <c r="G40" s="34">
        <v>0</v>
      </c>
      <c r="H40" s="36">
        <f>F40+G40</f>
        <v>0</v>
      </c>
      <c r="I40" s="39"/>
      <c r="J40" s="34"/>
      <c r="K40" s="36">
        <f>I40+J40</f>
        <v>0</v>
      </c>
    </row>
    <row r="41" spans="1:11" s="3" customFormat="1" ht="12.75">
      <c r="A41" s="16"/>
      <c r="B41" s="6" t="s">
        <v>15</v>
      </c>
      <c r="C41" s="35">
        <f>C5+C28</f>
        <v>26864637.89</v>
      </c>
      <c r="D41" s="35">
        <f aca="true" t="shared" si="13" ref="D41:K41">D5+D28</f>
        <v>1611043.67</v>
      </c>
      <c r="E41" s="35">
        <f>SUM(E5+E28)</f>
        <v>28475681.56</v>
      </c>
      <c r="F41" s="35">
        <f t="shared" si="13"/>
        <v>23947305.37</v>
      </c>
      <c r="G41" s="35">
        <f t="shared" si="13"/>
        <v>0</v>
      </c>
      <c r="H41" s="35">
        <f t="shared" si="13"/>
        <v>23947305.37</v>
      </c>
      <c r="I41" s="35">
        <f t="shared" si="13"/>
        <v>23958505.37</v>
      </c>
      <c r="J41" s="35">
        <f t="shared" si="13"/>
        <v>0</v>
      </c>
      <c r="K41" s="35">
        <f t="shared" si="13"/>
        <v>23958505.37</v>
      </c>
    </row>
    <row r="42" spans="1:11" s="3" customFormat="1" ht="12.75">
      <c r="A42" s="18" t="s">
        <v>76</v>
      </c>
      <c r="B42" s="32"/>
      <c r="C42" s="35">
        <v>2766989.36</v>
      </c>
      <c r="D42" s="35"/>
      <c r="E42" s="35">
        <f>C42+D42</f>
        <v>2766989.36</v>
      </c>
      <c r="F42" s="35"/>
      <c r="G42" s="37"/>
      <c r="H42" s="37"/>
      <c r="I42" s="37"/>
      <c r="J42" s="35"/>
      <c r="K42" s="33">
        <f>SUM(I42:J42)</f>
        <v>0</v>
      </c>
    </row>
    <row r="43" spans="1:11" ht="12.75">
      <c r="A43" s="19" t="s">
        <v>30</v>
      </c>
      <c r="B43" s="20"/>
      <c r="C43" s="34">
        <f>C41+C42</f>
        <v>29631627.25</v>
      </c>
      <c r="D43" s="34">
        <f aca="true" t="shared" si="14" ref="D43:K43">D41+D42</f>
        <v>1611043.67</v>
      </c>
      <c r="E43" s="34">
        <f t="shared" si="14"/>
        <v>31242670.919999998</v>
      </c>
      <c r="F43" s="34">
        <f t="shared" si="14"/>
        <v>23947305.37</v>
      </c>
      <c r="G43" s="34">
        <f t="shared" si="14"/>
        <v>0</v>
      </c>
      <c r="H43" s="34">
        <f t="shared" si="14"/>
        <v>23947305.37</v>
      </c>
      <c r="I43" s="34">
        <f t="shared" si="14"/>
        <v>23958505.37</v>
      </c>
      <c r="J43" s="34">
        <f t="shared" si="14"/>
        <v>0</v>
      </c>
      <c r="K43" s="34">
        <f t="shared" si="14"/>
        <v>23958505.37</v>
      </c>
    </row>
    <row r="44" spans="1:11" ht="12.75">
      <c r="A44" s="19" t="s">
        <v>31</v>
      </c>
      <c r="B44" s="20"/>
      <c r="C44" s="41">
        <v>1450779.21</v>
      </c>
      <c r="D44" s="41"/>
      <c r="E44" s="41">
        <f>SUM(C44:D44)</f>
        <v>1450779.21</v>
      </c>
      <c r="F44" s="41">
        <v>1394860.21</v>
      </c>
      <c r="G44" s="41"/>
      <c r="H44" s="41">
        <f>SUM(F44:G44)</f>
        <v>1394860.21</v>
      </c>
      <c r="I44" s="41">
        <v>1394860.21</v>
      </c>
      <c r="J44" s="41"/>
      <c r="K44" s="42">
        <f>SUM(I44:J44)</f>
        <v>1394860.21</v>
      </c>
    </row>
    <row r="45" spans="1:11" ht="12.75">
      <c r="A45" s="19"/>
      <c r="B45" s="20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2.75">
      <c r="A46" s="19"/>
      <c r="B46" s="20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2.75">
      <c r="A47" s="21" t="s">
        <v>23</v>
      </c>
      <c r="B47" s="12"/>
      <c r="C47" s="11"/>
      <c r="D47" s="11"/>
      <c r="E47" s="11"/>
      <c r="F47" s="14"/>
      <c r="G47" s="14"/>
      <c r="H47" s="14"/>
      <c r="I47" s="14"/>
      <c r="J47" s="14"/>
      <c r="K47" s="14"/>
    </row>
    <row r="48" spans="1:11" ht="12.75">
      <c r="A48" s="21" t="s">
        <v>78</v>
      </c>
      <c r="B48" s="12"/>
      <c r="C48" s="11"/>
      <c r="D48" s="11"/>
      <c r="E48" s="11"/>
      <c r="F48" s="12"/>
      <c r="G48" s="12"/>
      <c r="H48" s="12"/>
      <c r="I48" s="12"/>
      <c r="J48" s="12"/>
      <c r="K48" s="12"/>
    </row>
    <row r="49" spans="1:5" ht="12.75">
      <c r="A49" s="8"/>
      <c r="C49" s="11"/>
      <c r="D49" s="11"/>
      <c r="E49" s="11"/>
    </row>
    <row r="50" spans="2:5" ht="12.75">
      <c r="B50" s="23" t="s">
        <v>41</v>
      </c>
      <c r="C50" s="11"/>
      <c r="D50" s="11">
        <v>1765427.57</v>
      </c>
      <c r="E50" s="11"/>
    </row>
    <row r="51" spans="3:5" ht="12.75">
      <c r="C51" s="11"/>
      <c r="D51" s="11">
        <v>-13175.59</v>
      </c>
      <c r="E51" s="11"/>
    </row>
    <row r="52" ht="12.75">
      <c r="D52" s="12">
        <v>-22500</v>
      </c>
    </row>
    <row r="53" ht="12.75">
      <c r="D53" s="12">
        <v>-127411.31</v>
      </c>
    </row>
    <row r="54" ht="12.75">
      <c r="D54" s="12">
        <v>134139</v>
      </c>
    </row>
    <row r="55" ht="12.75">
      <c r="D55" s="44">
        <f>SUM(D50:D54)</f>
        <v>1736479.67</v>
      </c>
    </row>
    <row r="56" spans="2:4" ht="12.75">
      <c r="B56" s="23" t="s">
        <v>42</v>
      </c>
      <c r="D56" s="12">
        <v>-125436</v>
      </c>
    </row>
  </sheetData>
  <sheetProtection/>
  <mergeCells count="2">
    <mergeCell ref="A1:C1"/>
    <mergeCell ref="A2:C2"/>
  </mergeCells>
  <printOptions/>
  <pageMargins left="0.1968503937007874" right="0.1968503937007874" top="0.5905511811023623" bottom="0.1968503937007874" header="0.5118110236220472" footer="0.5118110236220472"/>
  <pageSetup fitToHeight="1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2023-12-07T07:22:37Z</cp:lastPrinted>
  <dcterms:created xsi:type="dcterms:W3CDTF">1996-10-08T23:32:33Z</dcterms:created>
  <dcterms:modified xsi:type="dcterms:W3CDTF">2023-12-08T07:06:02Z</dcterms:modified>
  <cp:category/>
  <cp:version/>
  <cp:contentType/>
  <cp:contentStatus/>
</cp:coreProperties>
</file>