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еестр объектов инже" sheetId="1" r:id="rId1"/>
  </sheets>
  <definedNames/>
  <calcPr fullCalcOnLoad="1"/>
</workbook>
</file>

<file path=xl/sharedStrings.xml><?xml version="1.0" encoding="utf-8"?>
<sst xmlns="http://schemas.openxmlformats.org/spreadsheetml/2006/main" count="2017" uniqueCount="555">
  <si>
    <t>Реестр объектов инженерной инфраструктуры</t>
  </si>
  <si>
    <t>Реестродержатель</t>
  </si>
  <si>
    <t>Администрация сельского поселения Тундрино</t>
  </si>
  <si>
    <t/>
  </si>
  <si>
    <t>Вид реестра: Все объекты</t>
  </si>
  <si>
    <t>Дата: 05.07.2023</t>
  </si>
  <si>
    <t>№ п/п</t>
  </si>
  <si>
    <t>Наименование объекта</t>
  </si>
  <si>
    <t>Кадастровый номер</t>
  </si>
  <si>
    <t>Вид сооружения</t>
  </si>
  <si>
    <t>Разрешенное использование</t>
  </si>
  <si>
    <t>Данные реестра</t>
  </si>
  <si>
    <t>Тип реестра</t>
  </si>
  <si>
    <t>Реестровый номер</t>
  </si>
  <si>
    <t>Основание поступления</t>
  </si>
  <si>
    <t>Основание выбытия</t>
  </si>
  <si>
    <t>Документ, подтверждающий право</t>
  </si>
  <si>
    <t>Вид документа</t>
  </si>
  <si>
    <t>Серия</t>
  </si>
  <si>
    <t>Номер</t>
  </si>
  <si>
    <t>Дата выдачи</t>
  </si>
  <si>
    <t>Кем выдан</t>
  </si>
  <si>
    <t>Балансовая стоимость, руб.</t>
  </si>
  <si>
    <t>Дата постановки на баланс</t>
  </si>
  <si>
    <t>Норма амортизации, %</t>
  </si>
  <si>
    <t>Остаточная стоимость, руб.</t>
  </si>
  <si>
    <t>Дата оценки</t>
  </si>
  <si>
    <t>Балансодержатель</t>
  </si>
  <si>
    <t>Данные БТИ</t>
  </si>
  <si>
    <t>Инвентарный номер</t>
  </si>
  <si>
    <t>Литера</t>
  </si>
  <si>
    <t>Инвентаризационная стоимость, руб.</t>
  </si>
  <si>
    <t>% износа</t>
  </si>
  <si>
    <t>Форма собственности</t>
  </si>
  <si>
    <t>Вид права</t>
  </si>
  <si>
    <t>Общая площадь/протяженность объекта</t>
  </si>
  <si>
    <t>Общая площадь/протяженность</t>
  </si>
  <si>
    <t>Единица измерения</t>
  </si>
  <si>
    <t>Адрес объекта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</si>
  <si>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</si>
  <si>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</si>
  <si>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</si>
  <si>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</si>
  <si>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</si>
  <si>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</si>
  <si>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</t>
  </si>
  <si>
    <t>Квартира</t>
  </si>
  <si>
    <t>Земельный участок</t>
  </si>
  <si>
    <t>Площадь, кв.м</t>
  </si>
  <si>
    <t>Строительный материал</t>
  </si>
  <si>
    <t>Год ввода в эксплуатацию</t>
  </si>
  <si>
    <t>Примечание</t>
  </si>
  <si>
    <t>Количество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</si>
  <si>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</si>
  <si>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</si>
  <si>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</si>
  <si>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</si>
  <si>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</si>
  <si>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</si>
  <si>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</si>
  <si>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</si>
  <si>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</si>
  <si>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</si>
  <si>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</si>
  <si>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</si>
  <si>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</si>
  <si>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</si>
  <si>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</si>
  <si>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</si>
  <si>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</si>
  <si>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</si>
  <si>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</si>
  <si>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</si>
  <si>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</si>
  <si>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</si>
  <si>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</si>
  <si>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</si>
  <si>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</si>
  <si>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</si>
  <si>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</si>
  <si>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</si>
  <si>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</si>
  <si>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</si>
  <si>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</si>
  <si>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</si>
  <si>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</si>
  <si>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</si>
  <si>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</si>
  <si>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</si>
  <si>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</si>
  <si>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</si>
  <si>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</si>
  <si>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</si>
  <si>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</si>
  <si>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</si>
  <si>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</si>
  <si>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Автодорога пер.3 (ПОГАШЕНО)</t>
  </si>
  <si>
    <t>86:09:03:00552:000/102:0000</t>
  </si>
  <si>
    <t>Переулок</t>
  </si>
  <si>
    <t>Основные виды разрешенного использования</t>
  </si>
  <si>
    <t>Муниципальная казна</t>
  </si>
  <si>
    <t>86:04:2012:108:51:3:007</t>
  </si>
  <si>
    <t>Акт приема-передачи №31-08 от 26.12.2008 ( )</t>
  </si>
  <si>
    <t>Постановление №65 от 20.11.2015 (О поступлении муниципального имущества)</t>
  </si>
  <si>
    <t>Свидетельство о государственной регистрации права</t>
  </si>
  <si>
    <t>86-АБ</t>
  </si>
  <si>
    <t>154802</t>
  </si>
  <si>
    <t>06.11.2010</t>
  </si>
  <si>
    <t>Управление Федеральной регистрационной службы</t>
  </si>
  <si>
    <t>26.12.2008</t>
  </si>
  <si>
    <t>0,42</t>
  </si>
  <si>
    <t>21.06.2007</t>
  </si>
  <si>
    <t>71:126:001:001136110:9008</t>
  </si>
  <si>
    <t>Муниципальная собственность</t>
  </si>
  <si>
    <t>Собственность</t>
  </si>
  <si>
    <t>846,1</t>
  </si>
  <si>
    <t>кв.м</t>
  </si>
  <si>
    <t>Ханты-Мансийский автономный округ-Югра</t>
  </si>
  <si>
    <t>Сургутский</t>
  </si>
  <si>
    <t>посёлок Высокий Мыс</t>
  </si>
  <si>
    <t>переулок 3</t>
  </si>
  <si>
    <t>Железобетон</t>
  </si>
  <si>
    <t>1996</t>
  </si>
  <si>
    <t>Сооружение: автодорога переулок 3</t>
  </si>
  <si>
    <t>Автодорога пер.Грибной</t>
  </si>
  <si>
    <t>86:03:0051202:358</t>
  </si>
  <si>
    <t>Автомобильная дорога</t>
  </si>
  <si>
    <t>86:10:2015:108:51:034</t>
  </si>
  <si>
    <t>Свид-во о госрегистрации №86- АВ №123901 от 13.10.2015</t>
  </si>
  <si>
    <t>86-АВ</t>
  </si>
  <si>
    <t>123901</t>
  </si>
  <si>
    <t>13.10.2015</t>
  </si>
  <si>
    <t>Управление Федеральной службы государственной регистрации,кадастра и картографии по ХМАО - Югре</t>
  </si>
  <si>
    <t>29.10.2012</t>
  </si>
  <si>
    <t>77,6</t>
  </si>
  <si>
    <t>450</t>
  </si>
  <si>
    <t>м</t>
  </si>
  <si>
    <t>Кедровая</t>
  </si>
  <si>
    <t>86:03:0051202:548</t>
  </si>
  <si>
    <t>1602</t>
  </si>
  <si>
    <t>1991</t>
  </si>
  <si>
    <t>Автодорога переулок 1</t>
  </si>
  <si>
    <t>86:09:03:00552:000/101:0000</t>
  </si>
  <si>
    <t>86:04:2012:108:51:3:008</t>
  </si>
  <si>
    <t>86  АБ</t>
  </si>
  <si>
    <t>002030</t>
  </si>
  <si>
    <t>22.12.2009</t>
  </si>
  <si>
    <t>71:126:001:001136110:9007</t>
  </si>
  <si>
    <t>74,31</t>
  </si>
  <si>
    <t>05.06.2007</t>
  </si>
  <si>
    <t>521,8</t>
  </si>
  <si>
    <t>переулок 1</t>
  </si>
  <si>
    <t>1994</t>
  </si>
  <si>
    <t>Сооружение:автодорога переулок 1</t>
  </si>
  <si>
    <t>Автодорога переулок 2</t>
  </si>
  <si>
    <t>86:09:03:00552:000/100:0000</t>
  </si>
  <si>
    <t>86:04:2012:108:51:3:006</t>
  </si>
  <si>
    <t>86 АБ</t>
  </si>
  <si>
    <t>002028</t>
  </si>
  <si>
    <t>71:126:001:001136110:9006</t>
  </si>
  <si>
    <t>982,5</t>
  </si>
  <si>
    <t>переулок 2</t>
  </si>
  <si>
    <t>86:03:0051202:549</t>
  </si>
  <si>
    <t>969</t>
  </si>
  <si>
    <t>Сооружение: автодорога переулок 2</t>
  </si>
  <si>
    <t>Автодорога по пер.Березовый</t>
  </si>
  <si>
    <t>86:03:0000000:120065</t>
  </si>
  <si>
    <t>86:09:2013:108:51:3:014</t>
  </si>
  <si>
    <t>Акт приема-передачи №173-13 от 16.04.2013 (Распоряжение ДПУИ ХМАО-Югры от 27.03.2013 №13-Р-533)</t>
  </si>
  <si>
    <t>669826</t>
  </si>
  <si>
    <t>12.08.2013</t>
  </si>
  <si>
    <t>16.04.2013</t>
  </si>
  <si>
    <t>14.08.2012</t>
  </si>
  <si>
    <t>110851000005</t>
  </si>
  <si>
    <t>83,2</t>
  </si>
  <si>
    <t>540</t>
  </si>
  <si>
    <t>село Тундрино</t>
  </si>
  <si>
    <t>86:03:0051103:619</t>
  </si>
  <si>
    <t>543</t>
  </si>
  <si>
    <t>Без покрытия</t>
  </si>
  <si>
    <t>Ширина дороги 2,7м, длина 200,0м</t>
  </si>
  <si>
    <t>Автодорога по пер.Косой</t>
  </si>
  <si>
    <t>86:03:0000000:120064</t>
  </si>
  <si>
    <t>86:09:2013:108:51:3:015</t>
  </si>
  <si>
    <t>670237</t>
  </si>
  <si>
    <t>09.08.2013</t>
  </si>
  <si>
    <t>110851000009</t>
  </si>
  <si>
    <t>14.08.2013</t>
  </si>
  <si>
    <t>1752</t>
  </si>
  <si>
    <t>86:03:0051103:614</t>
  </si>
  <si>
    <t>1750</t>
  </si>
  <si>
    <t>Проезжая часть ширина6,00м, длина 292,00п.м.</t>
  </si>
  <si>
    <t>Автодорога по пер.Речной</t>
  </si>
  <si>
    <t>86:03:0000000120066</t>
  </si>
  <si>
    <t>86:09:2013:108:51:016</t>
  </si>
  <si>
    <t>669986</t>
  </si>
  <si>
    <t>633</t>
  </si>
  <si>
    <t>86:03:0051103:286</t>
  </si>
  <si>
    <t>2971</t>
  </si>
  <si>
    <t>Проезжая часть ширина3,00м, длина 211м</t>
  </si>
  <si>
    <t>Автодорога по пер.Рябиновый</t>
  </si>
  <si>
    <t>86:03:0000000:120068</t>
  </si>
  <si>
    <t>86:09:2013:108:51:017</t>
  </si>
  <si>
    <t>670236</t>
  </si>
  <si>
    <t>110851000008</t>
  </si>
  <si>
    <t>1436,4</t>
  </si>
  <si>
    <t>86:03:0051103:616</t>
  </si>
  <si>
    <t>Проезжая часть ширина6,3м, длина 228,0м</t>
  </si>
  <si>
    <t>Автодорога по пер.Таежный</t>
  </si>
  <si>
    <t>86:03:0000000:120060</t>
  </si>
  <si>
    <t>86:09:2013:108:51:018</t>
  </si>
  <si>
    <t>669985</t>
  </si>
  <si>
    <t>110851000007</t>
  </si>
  <si>
    <t>531,9</t>
  </si>
  <si>
    <t>86:03:0051103:285</t>
  </si>
  <si>
    <t>3939</t>
  </si>
  <si>
    <t>Проезжая часть ширина 2,70м, длина 197,00м</t>
  </si>
  <si>
    <t>Автодорога по пер.Торговый</t>
  </si>
  <si>
    <t>86:03:0051103:429</t>
  </si>
  <si>
    <t>86:09:2013:108:51:019</t>
  </si>
  <si>
    <t>670239</t>
  </si>
  <si>
    <t>110851000003</t>
  </si>
  <si>
    <t>738,3</t>
  </si>
  <si>
    <t>86:03:0051103:281</t>
  </si>
  <si>
    <t>1450</t>
  </si>
  <si>
    <t>Проезжая часть ширина 6,90м, длина 107,00м</t>
  </si>
  <si>
    <t>Автодорога по пер.Черемуховый</t>
  </si>
  <si>
    <t>86:03:0051103:428</t>
  </si>
  <si>
    <t>86:09:2013:108:51:021</t>
  </si>
  <si>
    <t>670235</t>
  </si>
  <si>
    <t>1108510000010</t>
  </si>
  <si>
    <t>334,8</t>
  </si>
  <si>
    <t>86:03:0051103:287</t>
  </si>
  <si>
    <t>1336</t>
  </si>
  <si>
    <t>Проезжая часть ширина2,70м, длина 124,00м</t>
  </si>
  <si>
    <t>Автодорога по ул.Кедровая</t>
  </si>
  <si>
    <t>86:03:0051103:479</t>
  </si>
  <si>
    <t>86:10:2016:108:51:35</t>
  </si>
  <si>
    <t>Акт приема-передачи №182-13 от 29.07.2013 (Акт приема-передачи)</t>
  </si>
  <si>
    <t>86-86/003-86/003/045/2016-135/2</t>
  </si>
  <si>
    <t>24.10.2016</t>
  </si>
  <si>
    <t>29.07.2013</t>
  </si>
  <si>
    <t>1108510000012</t>
  </si>
  <si>
    <t>100</t>
  </si>
  <si>
    <t>213</t>
  </si>
  <si>
    <t>86:03:0051103:615</t>
  </si>
  <si>
    <t>694</t>
  </si>
  <si>
    <t>Сооружение:Автодорога по ул.Кедровая</t>
  </si>
  <si>
    <t>Автодорога по ул.Центральная</t>
  </si>
  <si>
    <t>86:03:0000000:120062</t>
  </si>
  <si>
    <t>86:09:2013:108:51:020</t>
  </si>
  <si>
    <t>670238</t>
  </si>
  <si>
    <t>06.06.2022</t>
  </si>
  <si>
    <t>110851000004</t>
  </si>
  <si>
    <t>6588</t>
  </si>
  <si>
    <t>86:03:0051103:618</t>
  </si>
  <si>
    <t>5515</t>
  </si>
  <si>
    <t>Проезжая часть ширина 2,70м, длина 1163,00м</t>
  </si>
  <si>
    <t>Автодорога ул.60 Лет Октября</t>
  </si>
  <si>
    <t>86:09:03:00096:000/98:0000</t>
  </si>
  <si>
    <t>86:04:2012:108:51:3:004</t>
  </si>
  <si>
    <t>002025</t>
  </si>
  <si>
    <t>71:126:001:001136110:9004</t>
  </si>
  <si>
    <t>23311,4</t>
  </si>
  <si>
    <t>60 лет Октября</t>
  </si>
  <si>
    <t>86:03:0051202:552</t>
  </si>
  <si>
    <t>2346</t>
  </si>
  <si>
    <t>Сооружение:автодорога 60 лет Октября</t>
  </si>
  <si>
    <t>Автодорога ул.Береговая</t>
  </si>
  <si>
    <t>86:09:03:00097:000/95:000</t>
  </si>
  <si>
    <t>86:04:2012:108:51:3:005</t>
  </si>
  <si>
    <t>72 НЛ</t>
  </si>
  <si>
    <t>613126</t>
  </si>
  <si>
    <t>23.12.2009</t>
  </si>
  <si>
    <t>71:126:001:001136110:9001</t>
  </si>
  <si>
    <t>1133,4</t>
  </si>
  <si>
    <t>Береговая</t>
  </si>
  <si>
    <t>86:03:0051202:546</t>
  </si>
  <si>
    <t>1127</t>
  </si>
  <si>
    <t>1930</t>
  </si>
  <si>
    <t>Сооружение:автодорога ул.Береговая</t>
  </si>
  <si>
    <t>Автодорога ул.Восточная</t>
  </si>
  <si>
    <t>86:09:03:00098:000/96:0000</t>
  </si>
  <si>
    <t>86:04:2012:108:51:3:003</t>
  </si>
  <si>
    <t>002026</t>
  </si>
  <si>
    <t>0,41</t>
  </si>
  <si>
    <t>71:126:001:001136110:9002</t>
  </si>
  <si>
    <t>72,88</t>
  </si>
  <si>
    <t>1940,6</t>
  </si>
  <si>
    <t>Восточная</t>
  </si>
  <si>
    <t>86:03:0051202:545</t>
  </si>
  <si>
    <t>1498</t>
  </si>
  <si>
    <t>Сооружение:автодорога ул.Восточная</t>
  </si>
  <si>
    <t>Автодорога ул.Королькова</t>
  </si>
  <si>
    <t>86:09:03:00099:000/97:0000</t>
  </si>
  <si>
    <t>86:04:2012:108:51:3:001</t>
  </si>
  <si>
    <t>002029</t>
  </si>
  <si>
    <t>71:126:001:001136110:9003</t>
  </si>
  <si>
    <t>1898,4</t>
  </si>
  <si>
    <t>Королькова</t>
  </si>
  <si>
    <t>86:03:0051202:550</t>
  </si>
  <si>
    <t>1641</t>
  </si>
  <si>
    <t>Сооружение:автодорога ул.Королькова</t>
  </si>
  <si>
    <t>Автодорога ул.Северная</t>
  </si>
  <si>
    <t>86:03:0051103:447</t>
  </si>
  <si>
    <t>86:11:2014:108:51:023</t>
  </si>
  <si>
    <t>Акт приема-передачи №182-13 от 29.07.2013 (Разгроничение имущества)</t>
  </si>
  <si>
    <t>978280</t>
  </si>
  <si>
    <t>17.11.2014</t>
  </si>
  <si>
    <t>27.03.2014</t>
  </si>
  <si>
    <t>52,21</t>
  </si>
  <si>
    <t>940</t>
  </si>
  <si>
    <t>86:03:0051103:622</t>
  </si>
  <si>
    <t>3032</t>
  </si>
  <si>
    <t>Автодорога ул.Советская</t>
  </si>
  <si>
    <t>86:09:03:00100:000/99:0000</t>
  </si>
  <si>
    <t>86:04:2012:108:51:3:002</t>
  </si>
  <si>
    <t>002027</t>
  </si>
  <si>
    <t>71:126:001:001136110:9005</t>
  </si>
  <si>
    <t>5118,89</t>
  </si>
  <si>
    <t>Советская</t>
  </si>
  <si>
    <t>86:03:0051202:551</t>
  </si>
  <si>
    <t>1377</t>
  </si>
  <si>
    <t>Сооружение:автодорога ул.Советская</t>
  </si>
  <si>
    <t>Автодорога:Участок дороги ул.60 лет Октября</t>
  </si>
  <si>
    <t>86-86-03/123/2012-1</t>
  </si>
  <si>
    <t>86:12:2012:108:51:3:013</t>
  </si>
  <si>
    <t>Акт приема-передачи №137-12 от 24.01.2012 ( )</t>
  </si>
  <si>
    <t>513994</t>
  </si>
  <si>
    <t>28.11.2012</t>
  </si>
  <si>
    <t>24.01.2012</t>
  </si>
  <si>
    <t>000114/901</t>
  </si>
  <si>
    <t>80,61</t>
  </si>
  <si>
    <t>720,24</t>
  </si>
  <si>
    <t>86:03:0000000:152669</t>
  </si>
  <si>
    <t>3763</t>
  </si>
  <si>
    <t>Прочие материалы сооружений</t>
  </si>
  <si>
    <t>2002</t>
  </si>
  <si>
    <t>Сооружение:Участок дороги ул.60лет Октября</t>
  </si>
  <si>
    <t>Водопровод хозяйственно-питьевой</t>
  </si>
  <si>
    <t>86:03:0051202:385</t>
  </si>
  <si>
    <t>Водопровод</t>
  </si>
  <si>
    <t>86:05:2014:101:13:029</t>
  </si>
  <si>
    <t>Постановление №16 от 17.04.2013 (О делении объекта "Клуб на 100 мест")</t>
  </si>
  <si>
    <t>Постановление №34 от 20.05.2014 (О закреплении муниципального имущества на праве оперативного управления)</t>
  </si>
  <si>
    <t>Свидетельство</t>
  </si>
  <si>
    <t>825343</t>
  </si>
  <si>
    <t>04.05.2014</t>
  </si>
  <si>
    <t>15.05.2014</t>
  </si>
  <si>
    <t>86:03:0051202</t>
  </si>
  <si>
    <t>84,41</t>
  </si>
  <si>
    <t>137</t>
  </si>
  <si>
    <t>2003</t>
  </si>
  <si>
    <t>Сооружение:Водопровод хозяйственно-питьевой</t>
  </si>
  <si>
    <t>Детский игровой комплекс</t>
  </si>
  <si>
    <t>Парки, площадки, пляжи</t>
  </si>
  <si>
    <t>86:07:2020:108:52:044</t>
  </si>
  <si>
    <t>Договор передачи №  от 27.07.2020 (Договор безвозмездной передачи муниципального имущества в собственность сельского поселения Тундрино)</t>
  </si>
  <si>
    <t>27.07.2020</t>
  </si>
  <si>
    <t>Канализация</t>
  </si>
  <si>
    <t>86:03:0051202:384</t>
  </si>
  <si>
    <t>86:05:2014:101:13:024</t>
  </si>
  <si>
    <t>825342</t>
  </si>
  <si>
    <t>86:03:0051202:192</t>
  </si>
  <si>
    <t>Сооружение: Канализация</t>
  </si>
  <si>
    <t>Кладбище (для захоронения умерших)</t>
  </si>
  <si>
    <t>86-86-03/117/2010-416</t>
  </si>
  <si>
    <t>Кладбище</t>
  </si>
  <si>
    <t>86:05:2012:108:51:3:011</t>
  </si>
  <si>
    <t>Реш. суда о признании права №  от 16.01.2012 (Признать право собственности МО с.п.Тундрино Сургутского р-на на бесхозяйную недвижимую вещь - кладбище(для захоронения умерших). )</t>
  </si>
  <si>
    <t>380232</t>
  </si>
  <si>
    <t>03.05.2012</t>
  </si>
  <si>
    <t>04.05.2012</t>
  </si>
  <si>
    <t>28.08.2009</t>
  </si>
  <si>
    <t>71:126:001:001229960</t>
  </si>
  <si>
    <t>2762</t>
  </si>
  <si>
    <t>86:03:0051202:547</t>
  </si>
  <si>
    <t>1829</t>
  </si>
  <si>
    <t>Железо</t>
  </si>
  <si>
    <t>Сооружение: Кладбище(для захоронения умерших)</t>
  </si>
  <si>
    <t>86-72-22/061/2005-101</t>
  </si>
  <si>
    <t>86:09:2012:108:51:3:010</t>
  </si>
  <si>
    <t>002024</t>
  </si>
  <si>
    <t xml:space="preserve"> </t>
  </si>
  <si>
    <t>72,81</t>
  </si>
  <si>
    <t>7728,5</t>
  </si>
  <si>
    <t>86:03:0051103:617</t>
  </si>
  <si>
    <t>7878</t>
  </si>
  <si>
    <t>Сооружение:кладбище, предназначенное для погребения умерших</t>
  </si>
  <si>
    <t>Контейнерная площадка</t>
  </si>
  <si>
    <t>Сооружения благоустройства</t>
  </si>
  <si>
    <t>86:01:2019:101:12:041</t>
  </si>
  <si>
    <t>Акт ввода в эксплуатацию №115 от 22.10.2019 (Муниципальный контракт 19/14 от 06.09.2019 г.)</t>
  </si>
  <si>
    <t>22.10.2019</t>
  </si>
  <si>
    <t>0,56</t>
  </si>
  <si>
    <t>1101120000000121</t>
  </si>
  <si>
    <t>24,44</t>
  </si>
  <si>
    <t>0</t>
  </si>
  <si>
    <t>2019</t>
  </si>
  <si>
    <t>Линия электропередачи воздушная(уличное освещение)</t>
  </si>
  <si>
    <t>Уличная осветительная сеть</t>
  </si>
  <si>
    <t>86:04:2012:108:51:3:012</t>
  </si>
  <si>
    <t>20.12.2007</t>
  </si>
  <si>
    <t>06.08.2007</t>
  </si>
  <si>
    <t>км</t>
  </si>
  <si>
    <t>Сооружение:уличное освещение (плафоны 33шт.,патроны 19шт.,фотореле ФР-243 2шт.,магнитные пускателиПМА-4100 63А 5шт.,воздушная линия АС-35,кабельная линия АВВГ 4*70,автоматические эл.выключатели:АЕ-206 2шт.,АЕ-2043 3шт.)</t>
  </si>
  <si>
    <t>Надворная уборная</t>
  </si>
  <si>
    <t>86:03:0051202:364</t>
  </si>
  <si>
    <t>Общественные туалеты</t>
  </si>
  <si>
    <t>Вспомогательные виды разрешенного использования</t>
  </si>
  <si>
    <t>86:05:2014:101:13:036</t>
  </si>
  <si>
    <t>825335</t>
  </si>
  <si>
    <t>0,33</t>
  </si>
  <si>
    <t>110113000000011</t>
  </si>
  <si>
    <t>кв.км</t>
  </si>
  <si>
    <t>30 А</t>
  </si>
  <si>
    <t>86:03:051202:0192</t>
  </si>
  <si>
    <t>6411</t>
  </si>
  <si>
    <t>Сборно-щитовые, оштукатурены стена</t>
  </si>
  <si>
    <t>Наружные сети связи</t>
  </si>
  <si>
    <t>86:03:0051202:362</t>
  </si>
  <si>
    <t>Электросеть</t>
  </si>
  <si>
    <t>86:05:2014:101:13:028</t>
  </si>
  <si>
    <t>825334</t>
  </si>
  <si>
    <t>119</t>
  </si>
  <si>
    <t>Сооружение: Наружные сети связи</t>
  </si>
  <si>
    <t>Насосная станция пожаротушения</t>
  </si>
  <si>
    <t>86:03:0051202:383</t>
  </si>
  <si>
    <t>Другие сооружения</t>
  </si>
  <si>
    <t>86:05:2014:101:13:022</t>
  </si>
  <si>
    <t>Постановление №11 от 31.03.2020 (Об изъятии муниципального имущества из оперативного управления)</t>
  </si>
  <si>
    <t>825341</t>
  </si>
  <si>
    <t>71:126:001:001142450 от 21.08.2007</t>
  </si>
  <si>
    <t>79,04</t>
  </si>
  <si>
    <t>16,8</t>
  </si>
  <si>
    <t>Сооружение: Насосная станция пожаротушения</t>
  </si>
  <si>
    <t>Объездная дорога</t>
  </si>
  <si>
    <t>86:03:0051103:444</t>
  </si>
  <si>
    <t>Проезд</t>
  </si>
  <si>
    <t>86:11:2014:108:51:020</t>
  </si>
  <si>
    <t>967603</t>
  </si>
  <si>
    <t>21.11.2014</t>
  </si>
  <si>
    <t>21.10.2013</t>
  </si>
  <si>
    <t>315</t>
  </si>
  <si>
    <t>Ограждение кладбища в п.Высокий Мыс</t>
  </si>
  <si>
    <t>Ограждения, ворота</t>
  </si>
  <si>
    <t>86:01:2019:101:12:042</t>
  </si>
  <si>
    <t>Акт ввода в эксплуатацию №116 от 26.11.2019 (Муниципальный контракт 01873000147190006950001 от 26.08.2019)</t>
  </si>
  <si>
    <t>26.11.2019</t>
  </si>
  <si>
    <t>0,28</t>
  </si>
  <si>
    <t>11,97</t>
  </si>
  <si>
    <t>Ограждение кладбища и ритуальный навес с.Тундрино</t>
  </si>
  <si>
    <t>86:12:2020:108:51:045</t>
  </si>
  <si>
    <t>Постановление №73 от 23.12.2020</t>
  </si>
  <si>
    <t>07.12.2020</t>
  </si>
  <si>
    <t>8,34</t>
  </si>
  <si>
    <t>2020</t>
  </si>
  <si>
    <t>Ограждение</t>
  </si>
  <si>
    <t>86:03:0051202:386</t>
  </si>
  <si>
    <t>Ограды</t>
  </si>
  <si>
    <t>86:05:2014:101:13:027</t>
  </si>
  <si>
    <t>Постановление №16 от 01.04.2020 (О передаче муниципального имущества в безвозмездное пользование)</t>
  </si>
  <si>
    <t>825344</t>
  </si>
  <si>
    <t>83,85</t>
  </si>
  <si>
    <t>431</t>
  </si>
  <si>
    <t>Сооружение: Ограждение</t>
  </si>
  <si>
    <t>Памятник "Воинам Славы"</t>
  </si>
  <si>
    <t>Памятник</t>
  </si>
  <si>
    <t>86:01:2018:101:12:037</t>
  </si>
  <si>
    <t>12.12.2011</t>
  </si>
  <si>
    <t>38,57</t>
  </si>
  <si>
    <t>2011</t>
  </si>
  <si>
    <t>Подъездная дорога к кладбищу</t>
  </si>
  <si>
    <t>86-72-22/061/2005-097</t>
  </si>
  <si>
    <t>Подъездной путь</t>
  </si>
  <si>
    <t>86:04:2012:108:51:3:009</t>
  </si>
  <si>
    <t>Акт приема-передачи №1 от 09.01.2013 (от 09.01.2013)</t>
  </si>
  <si>
    <t>024497</t>
  </si>
  <si>
    <t>15.03.2010</t>
  </si>
  <si>
    <t>71:126:001:010523130</t>
  </si>
  <si>
    <t>27.04.2004</t>
  </si>
  <si>
    <t>188,2</t>
  </si>
  <si>
    <t>86:03:0051103:621</t>
  </si>
  <si>
    <t>195</t>
  </si>
  <si>
    <t>Сооружение:подъездная дорога к кладбищу</t>
  </si>
  <si>
    <t>Придорожная стелла</t>
  </si>
  <si>
    <t>Оперативное управление</t>
  </si>
  <si>
    <t>86:01:2018:101:12:038</t>
  </si>
  <si>
    <t>20.05.2014</t>
  </si>
  <si>
    <t>95</t>
  </si>
  <si>
    <t>Притивопожарный резервуар</t>
  </si>
  <si>
    <t>Водохранилище</t>
  </si>
  <si>
    <t>86:04:2015:108:51:032</t>
  </si>
  <si>
    <t>Постановление №40 от 03.07.2015 (О переводе муниципального имущества в казну)</t>
  </si>
  <si>
    <t>Акт ввода в эксплуатацию</t>
  </si>
  <si>
    <t>24.10.2013</t>
  </si>
  <si>
    <t>ЗАО "Рустам"</t>
  </si>
  <si>
    <t>26.11.2013</t>
  </si>
  <si>
    <t>14,16</t>
  </si>
  <si>
    <t>1108510000000011</t>
  </si>
  <si>
    <t>95,83</t>
  </si>
  <si>
    <t>куб. м</t>
  </si>
  <si>
    <t>Центральная</t>
  </si>
  <si>
    <t>Резервуар стальной</t>
  </si>
  <si>
    <t>2013</t>
  </si>
  <si>
    <t>Проезды и площадки</t>
  </si>
  <si>
    <t>86:03:0051202:365</t>
  </si>
  <si>
    <t>Площадки</t>
  </si>
  <si>
    <t>825339</t>
  </si>
  <si>
    <t>2564</t>
  </si>
  <si>
    <t>Сооружение:Проезды и площадки</t>
  </si>
  <si>
    <t>Противопожарный резервуар</t>
  </si>
  <si>
    <t>86:04:2015:108:51:031</t>
  </si>
  <si>
    <t>0,83</t>
  </si>
  <si>
    <t>1108510000000010</t>
  </si>
  <si>
    <t>86:04:2015:108:51:033</t>
  </si>
  <si>
    <t>1108510000000012</t>
  </si>
  <si>
    <t>Световая стелла "Я люблю Высокий Мыс"</t>
  </si>
  <si>
    <t>Условно разрешенные виды использования</t>
  </si>
  <si>
    <t>86:09:2020:101:12:043</t>
  </si>
  <si>
    <t xml:space="preserve"> №08/20 от 12.05.2020</t>
  </si>
  <si>
    <t>04.09.2020</t>
  </si>
  <si>
    <t>11085100000000035</t>
  </si>
  <si>
    <t>27,5</t>
  </si>
  <si>
    <t>Сети наружного освещения</t>
  </si>
  <si>
    <t>86:03:0051202:382</t>
  </si>
  <si>
    <t>86:05:2014:101:13:026</t>
  </si>
  <si>
    <t>825340</t>
  </si>
  <si>
    <t>391</t>
  </si>
  <si>
    <t>Сооружение: Сети наружного освещения</t>
  </si>
  <si>
    <t>44</t>
  </si>
  <si>
    <t>Сети электроснабжения</t>
  </si>
  <si>
    <t>86:03:0051202:366</t>
  </si>
  <si>
    <t>86:05:2014:101:13:025</t>
  </si>
  <si>
    <t>825337</t>
  </si>
  <si>
    <t>177</t>
  </si>
  <si>
    <t>Сооружения: Сети электроснабжения</t>
  </si>
  <si>
    <t>45</t>
  </si>
  <si>
    <t>Тепловые сети</t>
  </si>
  <si>
    <t>86:03:0051202:381</t>
  </si>
  <si>
    <t>Теплосеть</t>
  </si>
  <si>
    <t>86:05:2014:101:13:030</t>
  </si>
  <si>
    <t>825338</t>
  </si>
  <si>
    <t>99</t>
  </si>
  <si>
    <t>Сооружение: Тепловые сети</t>
  </si>
  <si>
    <t>46</t>
  </si>
  <si>
    <t>Установка обезжелезования воды Амест 0,7</t>
  </si>
  <si>
    <t>86:01:2018:101:12:039</t>
  </si>
  <si>
    <t>Постановление №1 от 18.01.2017 (Об изъятии и закреплении муниципального имущества на праве оперативного управления)</t>
  </si>
  <si>
    <t>18.01.2017</t>
  </si>
  <si>
    <t>67,97</t>
  </si>
  <si>
    <t>Итого</t>
  </si>
  <si>
    <t>х</t>
  </si>
  <si>
    <t>60029</t>
  </si>
  <si>
    <t>Дата формирования отчета: 05.07.2023 9:41:48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</si>
</sst>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6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4" fontId="3" fillId="33" borderId="13" xfId="0" applyNumberFormat="1" applyFont="1" applyFill="1" applyBorder="1" applyAlignment="1">
      <alignment horizontal="right" vertical="top" wrapText="1"/>
    </xf>
    <xf numFmtId="0" fontId="3" fillId="33" borderId="13" xfId="0" applyNumberFormat="1" applyFont="1" applyFill="1" applyBorder="1" applyAlignment="1">
      <alignment horizontal="right" vertical="top" wrapText="1"/>
    </xf>
    <xf numFmtId="0" fontId="3" fillId="33" borderId="12" xfId="0" applyNumberFormat="1" applyFont="1" applyFill="1" applyBorder="1" applyAlignment="1">
      <alignment horizontal="right" vertical="top" wrapText="1"/>
    </xf>
    <xf numFmtId="0" fontId="3" fillId="33" borderId="18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right" vertical="top" wrapText="1"/>
    </xf>
    <xf numFmtId="4" fontId="3" fillId="33" borderId="20" xfId="0" applyNumberFormat="1" applyFont="1" applyFill="1" applyBorder="1" applyAlignment="1">
      <alignment horizontal="right" vertical="top" wrapText="1"/>
    </xf>
    <xf numFmtId="0" fontId="3" fillId="33" borderId="20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center" vertical="top" wrapText="1"/>
    </xf>
    <xf numFmtId="0" fontId="3" fillId="33" borderId="20" xfId="0" applyNumberFormat="1" applyFont="1" applyFill="1" applyBorder="1" applyAlignment="1">
      <alignment horizontal="right" vertical="top" wrapText="1"/>
    </xf>
    <xf numFmtId="0" fontId="3" fillId="33" borderId="21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65"/>
  <sheetViews>
    <sheetView tabSelected="1" zoomScalePageLayoutView="0" workbookViewId="0" topLeftCell="A1">
      <selection activeCell="A1" sqref="A1:AR1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11.7109375" style="1" customWidth="1"/>
    <col min="4" max="7" width="14.7109375" style="1" customWidth="1"/>
    <col min="8" max="8" width="10.7109375" style="1" customWidth="1"/>
    <col min="9" max="10" width="28.7109375" style="1" customWidth="1"/>
    <col min="11" max="11" width="14.7109375" style="1" customWidth="1"/>
    <col min="12" max="13" width="8.7109375" style="1" customWidth="1"/>
    <col min="14" max="14" width="9.7109375" style="1" customWidth="1"/>
    <col min="15" max="15" width="15.7109375" style="1" customWidth="1"/>
    <col min="16" max="16" width="11.7109375" style="1" customWidth="1"/>
    <col min="17" max="17" width="9.7109375" style="1" customWidth="1"/>
    <col min="18" max="18" width="10.7109375" style="1" customWidth="1"/>
    <col min="19" max="19" width="11.7109375" style="1" customWidth="1"/>
    <col min="20" max="20" width="9.7109375" style="1" customWidth="1"/>
    <col min="21" max="21" width="15.7109375" style="1" customWidth="1"/>
    <col min="22" max="24" width="10.7109375" style="1" customWidth="1"/>
    <col min="25" max="25" width="7.7109375" style="1" customWidth="1"/>
    <col min="26" max="26" width="9.7109375" style="1" customWidth="1"/>
    <col min="27" max="28" width="14.7109375" style="1" customWidth="1"/>
    <col min="29" max="29" width="10.7109375" style="1" customWidth="1"/>
    <col min="30" max="30" width="9.7109375" style="1" customWidth="1"/>
    <col min="31" max="35" width="14.7109375" style="1" customWidth="1"/>
    <col min="36" max="36" width="4.7109375" style="1" customWidth="1"/>
    <col min="37" max="37" width="3.7109375" style="1" customWidth="1"/>
    <col min="38" max="38" width="4.7109375" style="1" customWidth="1"/>
    <col min="39" max="39" width="11.7109375" style="1" customWidth="1"/>
    <col min="40" max="40" width="10.7109375" style="1" customWidth="1"/>
    <col min="41" max="42" width="11.7109375" style="1" customWidth="1"/>
    <col min="43" max="43" width="14.7109375" style="1" customWidth="1"/>
    <col min="44" max="44" width="6.7109375" style="1" customWidth="1"/>
  </cols>
  <sheetData>
    <row r="1" spans="1:44" s="1" customFormat="1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s="1" customFormat="1" ht="21" customHeight="1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s="1" customFormat="1" ht="18.7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s="1" customFormat="1" ht="18.75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s="1" customFormat="1" ht="18.75" customHeight="1">
      <c r="A5" s="5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s="1" customFormat="1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s="1" customFormat="1" ht="18.75" customHeight="1">
      <c r="A7" s="6" t="s">
        <v>6</v>
      </c>
      <c r="B7" s="6" t="s">
        <v>7</v>
      </c>
      <c r="C7" s="6"/>
      <c r="D7" s="6" t="s">
        <v>8</v>
      </c>
      <c r="E7" s="6" t="s">
        <v>9</v>
      </c>
      <c r="F7" s="6" t="s">
        <v>10</v>
      </c>
      <c r="G7" s="6" t="s">
        <v>11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 t="s">
        <v>28</v>
      </c>
      <c r="W7" s="6"/>
      <c r="X7" s="6"/>
      <c r="Y7" s="6"/>
      <c r="Z7" s="6"/>
      <c r="AA7" s="6" t="s">
        <v>33</v>
      </c>
      <c r="AB7" s="6" t="s">
        <v>34</v>
      </c>
      <c r="AC7" s="6" t="s">
        <v>35</v>
      </c>
      <c r="AD7" s="6"/>
      <c r="AE7" s="6" t="s">
        <v>38</v>
      </c>
      <c r="AF7" s="6"/>
      <c r="AG7" s="6"/>
      <c r="AH7" s="6"/>
      <c r="AI7" s="6"/>
      <c r="AJ7" s="6"/>
      <c r="AK7" s="6"/>
      <c r="AL7" s="6"/>
      <c r="AM7" s="6" t="s">
        <v>47</v>
      </c>
      <c r="AN7" s="6"/>
      <c r="AO7" s="6" t="s">
        <v>49</v>
      </c>
      <c r="AP7" s="6" t="s">
        <v>50</v>
      </c>
      <c r="AQ7" s="6" t="s">
        <v>51</v>
      </c>
      <c r="AR7" s="11" t="s">
        <v>52</v>
      </c>
    </row>
    <row r="8" spans="1:44" s="1" customFormat="1" ht="0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7" t="s">
        <v>29</v>
      </c>
      <c r="W8" s="8" t="s">
        <v>30</v>
      </c>
      <c r="X8" s="8" t="s">
        <v>31</v>
      </c>
      <c r="Y8" s="8" t="s">
        <v>32</v>
      </c>
      <c r="Z8" s="8" t="s">
        <v>26</v>
      </c>
      <c r="AA8" s="6"/>
      <c r="AB8" s="6"/>
      <c r="AC8" s="6"/>
      <c r="AD8" s="6"/>
      <c r="AE8" s="7" t="s">
        <v>39</v>
      </c>
      <c r="AF8" s="8" t="s">
        <v>40</v>
      </c>
      <c r="AG8" s="8" t="s">
        <v>41</v>
      </c>
      <c r="AH8" s="8" t="s">
        <v>42</v>
      </c>
      <c r="AI8" s="8" t="s">
        <v>43</v>
      </c>
      <c r="AJ8" s="8" t="s">
        <v>44</v>
      </c>
      <c r="AK8" s="8" t="s">
        <v>45</v>
      </c>
      <c r="AL8" s="8" t="s">
        <v>46</v>
      </c>
      <c r="AM8" s="7" t="s">
        <v>8</v>
      </c>
      <c r="AN8" s="8" t="s">
        <v>48</v>
      </c>
      <c r="AO8" s="6"/>
      <c r="AP8" s="6"/>
      <c r="AQ8" s="6"/>
      <c r="AR8" s="11"/>
    </row>
    <row r="9" spans="1:44" s="1" customFormat="1" ht="18.75" customHeight="1">
      <c r="A9" s="6"/>
      <c r="B9" s="6"/>
      <c r="C9" s="6"/>
      <c r="D9" s="6"/>
      <c r="E9" s="6"/>
      <c r="F9" s="6"/>
      <c r="G9" s="7" t="s">
        <v>12</v>
      </c>
      <c r="H9" s="8" t="s">
        <v>13</v>
      </c>
      <c r="I9" s="8" t="s">
        <v>14</v>
      </c>
      <c r="J9" s="8" t="s">
        <v>15</v>
      </c>
      <c r="K9" s="8" t="s">
        <v>16</v>
      </c>
      <c r="L9" s="8"/>
      <c r="M9" s="8"/>
      <c r="N9" s="8"/>
      <c r="O9" s="8"/>
      <c r="P9" s="8" t="s">
        <v>22</v>
      </c>
      <c r="Q9" s="8" t="s">
        <v>23</v>
      </c>
      <c r="R9" s="8" t="s">
        <v>24</v>
      </c>
      <c r="S9" s="8" t="s">
        <v>25</v>
      </c>
      <c r="T9" s="8" t="s">
        <v>26</v>
      </c>
      <c r="U9" s="8" t="s">
        <v>27</v>
      </c>
      <c r="V9" s="7"/>
      <c r="W9" s="8"/>
      <c r="X9" s="8"/>
      <c r="Y9" s="8"/>
      <c r="Z9" s="8"/>
      <c r="AA9" s="6"/>
      <c r="AB9" s="6"/>
      <c r="AC9" s="6"/>
      <c r="AD9" s="6"/>
      <c r="AE9" s="7"/>
      <c r="AF9" s="8"/>
      <c r="AG9" s="8"/>
      <c r="AH9" s="8"/>
      <c r="AI9" s="8"/>
      <c r="AJ9" s="8"/>
      <c r="AK9" s="8"/>
      <c r="AL9" s="8"/>
      <c r="AM9" s="7"/>
      <c r="AN9" s="8"/>
      <c r="AO9" s="6"/>
      <c r="AP9" s="6"/>
      <c r="AQ9" s="6"/>
      <c r="AR9" s="11"/>
    </row>
    <row r="10" spans="1:44" s="1" customFormat="1" ht="22.5" customHeight="1">
      <c r="A10" s="6"/>
      <c r="B10" s="6"/>
      <c r="C10" s="6"/>
      <c r="D10" s="6"/>
      <c r="E10" s="6"/>
      <c r="F10" s="6"/>
      <c r="G10" s="7"/>
      <c r="H10" s="8"/>
      <c r="I10" s="8"/>
      <c r="J10" s="8"/>
      <c r="K10" s="8" t="s">
        <v>17</v>
      </c>
      <c r="L10" s="8" t="s">
        <v>18</v>
      </c>
      <c r="M10" s="8" t="s">
        <v>19</v>
      </c>
      <c r="N10" s="8" t="s">
        <v>20</v>
      </c>
      <c r="O10" s="8" t="s">
        <v>21</v>
      </c>
      <c r="P10" s="8"/>
      <c r="Q10" s="8"/>
      <c r="R10" s="8"/>
      <c r="S10" s="8"/>
      <c r="T10" s="8"/>
      <c r="U10" s="8"/>
      <c r="V10" s="7"/>
      <c r="W10" s="8"/>
      <c r="X10" s="8"/>
      <c r="Y10" s="8"/>
      <c r="Z10" s="8"/>
      <c r="AA10" s="6"/>
      <c r="AB10" s="6"/>
      <c r="AC10" s="6"/>
      <c r="AD10" s="6"/>
      <c r="AE10" s="7"/>
      <c r="AF10" s="8"/>
      <c r="AG10" s="8"/>
      <c r="AH10" s="8"/>
      <c r="AI10" s="8"/>
      <c r="AJ10" s="8"/>
      <c r="AK10" s="8"/>
      <c r="AL10" s="8"/>
      <c r="AM10" s="7"/>
      <c r="AN10" s="8"/>
      <c r="AO10" s="6"/>
      <c r="AP10" s="6"/>
      <c r="AQ10" s="6"/>
      <c r="AR10" s="11"/>
    </row>
    <row r="11" spans="1:44" s="1" customFormat="1" ht="48" customHeight="1">
      <c r="A11" s="6"/>
      <c r="B11" s="6"/>
      <c r="C11" s="6"/>
      <c r="D11" s="6"/>
      <c r="E11" s="6"/>
      <c r="F11" s="6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7"/>
      <c r="W11" s="8"/>
      <c r="X11" s="8"/>
      <c r="Y11" s="8"/>
      <c r="Z11" s="8"/>
      <c r="AA11" s="6"/>
      <c r="AB11" s="6"/>
      <c r="AC11" s="9" t="s">
        <v>36</v>
      </c>
      <c r="AD11" s="10" t="s">
        <v>37</v>
      </c>
      <c r="AE11" s="7"/>
      <c r="AF11" s="8"/>
      <c r="AG11" s="8"/>
      <c r="AH11" s="8"/>
      <c r="AI11" s="8"/>
      <c r="AJ11" s="8"/>
      <c r="AK11" s="8"/>
      <c r="AL11" s="8"/>
      <c r="AM11" s="7"/>
      <c r="AN11" s="8"/>
      <c r="AO11" s="6"/>
      <c r="AP11" s="6"/>
      <c r="AQ11" s="6"/>
      <c r="AR11" s="11"/>
    </row>
    <row r="12" spans="1:44" s="1" customFormat="1" ht="18.75" customHeight="1">
      <c r="A12" s="12" t="s">
        <v>53</v>
      </c>
      <c r="B12" s="13" t="s">
        <v>54</v>
      </c>
      <c r="C12" s="13"/>
      <c r="D12" s="12" t="s">
        <v>55</v>
      </c>
      <c r="E12" s="12" t="s">
        <v>56</v>
      </c>
      <c r="F12" s="12" t="s">
        <v>57</v>
      </c>
      <c r="G12" s="12" t="s">
        <v>58</v>
      </c>
      <c r="H12" s="14" t="s">
        <v>59</v>
      </c>
      <c r="I12" s="14" t="s">
        <v>60</v>
      </c>
      <c r="J12" s="14" t="s">
        <v>61</v>
      </c>
      <c r="K12" s="14" t="s">
        <v>62</v>
      </c>
      <c r="L12" s="14" t="s">
        <v>63</v>
      </c>
      <c r="M12" s="14" t="s">
        <v>64</v>
      </c>
      <c r="N12" s="14" t="s">
        <v>65</v>
      </c>
      <c r="O12" s="14" t="s">
        <v>66</v>
      </c>
      <c r="P12" s="14" t="s">
        <v>67</v>
      </c>
      <c r="Q12" s="14" t="s">
        <v>68</v>
      </c>
      <c r="R12" s="14" t="s">
        <v>69</v>
      </c>
      <c r="S12" s="14" t="s">
        <v>70</v>
      </c>
      <c r="T12" s="14" t="s">
        <v>71</v>
      </c>
      <c r="U12" s="14" t="s">
        <v>72</v>
      </c>
      <c r="V12" s="12" t="s">
        <v>73</v>
      </c>
      <c r="W12" s="14" t="s">
        <v>74</v>
      </c>
      <c r="X12" s="14" t="s">
        <v>75</v>
      </c>
      <c r="Y12" s="14" t="s">
        <v>76</v>
      </c>
      <c r="Z12" s="14" t="s">
        <v>77</v>
      </c>
      <c r="AA12" s="12" t="s">
        <v>78</v>
      </c>
      <c r="AB12" s="12" t="s">
        <v>79</v>
      </c>
      <c r="AC12" s="12" t="s">
        <v>80</v>
      </c>
      <c r="AD12" s="14" t="s">
        <v>81</v>
      </c>
      <c r="AE12" s="12" t="s">
        <v>82</v>
      </c>
      <c r="AF12" s="14" t="s">
        <v>83</v>
      </c>
      <c r="AG12" s="14" t="s">
        <v>84</v>
      </c>
      <c r="AH12" s="14" t="s">
        <v>85</v>
      </c>
      <c r="AI12" s="14" t="s">
        <v>86</v>
      </c>
      <c r="AJ12" s="14" t="s">
        <v>87</v>
      </c>
      <c r="AK12" s="14" t="s">
        <v>88</v>
      </c>
      <c r="AL12" s="14" t="s">
        <v>89</v>
      </c>
      <c r="AM12" s="12" t="s">
        <v>90</v>
      </c>
      <c r="AN12" s="14" t="s">
        <v>91</v>
      </c>
      <c r="AO12" s="12" t="s">
        <v>92</v>
      </c>
      <c r="AP12" s="12" t="s">
        <v>93</v>
      </c>
      <c r="AQ12" s="12" t="s">
        <v>94</v>
      </c>
      <c r="AR12" s="15" t="s">
        <v>95</v>
      </c>
    </row>
    <row r="13" spans="1:44" s="1" customFormat="1" ht="61.5" customHeight="1">
      <c r="A13" s="16" t="s">
        <v>53</v>
      </c>
      <c r="B13" s="17" t="s">
        <v>96</v>
      </c>
      <c r="C13" s="17"/>
      <c r="D13" s="16" t="s">
        <v>97</v>
      </c>
      <c r="E13" s="18" t="s">
        <v>98</v>
      </c>
      <c r="F13" s="18" t="s">
        <v>99</v>
      </c>
      <c r="G13" s="18" t="s">
        <v>100</v>
      </c>
      <c r="H13" s="19" t="s">
        <v>101</v>
      </c>
      <c r="I13" s="20" t="s">
        <v>102</v>
      </c>
      <c r="J13" s="20" t="s">
        <v>103</v>
      </c>
      <c r="K13" s="19" t="s">
        <v>104</v>
      </c>
      <c r="L13" s="19" t="s">
        <v>105</v>
      </c>
      <c r="M13" s="19" t="s">
        <v>106</v>
      </c>
      <c r="N13" s="19" t="s">
        <v>107</v>
      </c>
      <c r="O13" s="20" t="s">
        <v>108</v>
      </c>
      <c r="P13" s="21">
        <f>552099</f>
        <v>552099</v>
      </c>
      <c r="Q13" s="19" t="s">
        <v>109</v>
      </c>
      <c r="R13" s="19" t="s">
        <v>110</v>
      </c>
      <c r="S13" s="21">
        <f>444162.71</f>
        <v>444162.71</v>
      </c>
      <c r="T13" s="19" t="s">
        <v>111</v>
      </c>
      <c r="U13" s="20" t="s">
        <v>2</v>
      </c>
      <c r="V13" s="16" t="s">
        <v>112</v>
      </c>
      <c r="W13" s="19" t="s">
        <v>3</v>
      </c>
      <c r="X13" s="22" t="s">
        <v>3</v>
      </c>
      <c r="Y13" s="19" t="s">
        <v>72</v>
      </c>
      <c r="Z13" s="19" t="s">
        <v>111</v>
      </c>
      <c r="AA13" s="18" t="s">
        <v>113</v>
      </c>
      <c r="AB13" s="18" t="s">
        <v>114</v>
      </c>
      <c r="AC13" s="23" t="s">
        <v>115</v>
      </c>
      <c r="AD13" s="19" t="s">
        <v>116</v>
      </c>
      <c r="AE13" s="18" t="s">
        <v>117</v>
      </c>
      <c r="AF13" s="20" t="s">
        <v>118</v>
      </c>
      <c r="AG13" s="20" t="s">
        <v>3</v>
      </c>
      <c r="AH13" s="20" t="s">
        <v>119</v>
      </c>
      <c r="AI13" s="20" t="s">
        <v>120</v>
      </c>
      <c r="AJ13" s="19" t="s">
        <v>3</v>
      </c>
      <c r="AK13" s="19" t="s">
        <v>3</v>
      </c>
      <c r="AL13" s="19" t="s">
        <v>3</v>
      </c>
      <c r="AM13" s="16" t="s">
        <v>3</v>
      </c>
      <c r="AN13" s="22" t="s">
        <v>3</v>
      </c>
      <c r="AO13" s="18" t="s">
        <v>121</v>
      </c>
      <c r="AP13" s="16" t="s">
        <v>122</v>
      </c>
      <c r="AQ13" s="18" t="s">
        <v>123</v>
      </c>
      <c r="AR13" s="24" t="s">
        <v>53</v>
      </c>
    </row>
    <row r="14" spans="1:44" s="1" customFormat="1" ht="103.5" customHeight="1">
      <c r="A14" s="16" t="s">
        <v>54</v>
      </c>
      <c r="B14" s="17" t="s">
        <v>124</v>
      </c>
      <c r="C14" s="17"/>
      <c r="D14" s="16" t="s">
        <v>125</v>
      </c>
      <c r="E14" s="18" t="s">
        <v>126</v>
      </c>
      <c r="F14" s="18" t="s">
        <v>99</v>
      </c>
      <c r="G14" s="18" t="s">
        <v>100</v>
      </c>
      <c r="H14" s="19" t="s">
        <v>127</v>
      </c>
      <c r="I14" s="20" t="s">
        <v>128</v>
      </c>
      <c r="J14" s="20" t="s">
        <v>3</v>
      </c>
      <c r="K14" s="19" t="s">
        <v>104</v>
      </c>
      <c r="L14" s="19" t="s">
        <v>129</v>
      </c>
      <c r="M14" s="19" t="s">
        <v>130</v>
      </c>
      <c r="N14" s="19" t="s">
        <v>131</v>
      </c>
      <c r="O14" s="20" t="s">
        <v>132</v>
      </c>
      <c r="P14" s="21">
        <f>552099</f>
        <v>552099</v>
      </c>
      <c r="Q14" s="19" t="s">
        <v>131</v>
      </c>
      <c r="R14" s="19" t="s">
        <v>3</v>
      </c>
      <c r="S14" s="21">
        <f>123697.14</f>
        <v>123697.14</v>
      </c>
      <c r="T14" s="19" t="s">
        <v>133</v>
      </c>
      <c r="U14" s="20" t="s">
        <v>2</v>
      </c>
      <c r="V14" s="16" t="s">
        <v>3</v>
      </c>
      <c r="W14" s="19" t="s">
        <v>3</v>
      </c>
      <c r="X14" s="22" t="s">
        <v>3</v>
      </c>
      <c r="Y14" s="19" t="s">
        <v>134</v>
      </c>
      <c r="Z14" s="19" t="s">
        <v>133</v>
      </c>
      <c r="AA14" s="18" t="s">
        <v>113</v>
      </c>
      <c r="AB14" s="18" t="s">
        <v>114</v>
      </c>
      <c r="AC14" s="23" t="s">
        <v>135</v>
      </c>
      <c r="AD14" s="19" t="s">
        <v>136</v>
      </c>
      <c r="AE14" s="18" t="s">
        <v>117</v>
      </c>
      <c r="AF14" s="20" t="s">
        <v>118</v>
      </c>
      <c r="AG14" s="20" t="s">
        <v>3</v>
      </c>
      <c r="AH14" s="20" t="s">
        <v>119</v>
      </c>
      <c r="AI14" s="20" t="s">
        <v>137</v>
      </c>
      <c r="AJ14" s="19" t="s">
        <v>3</v>
      </c>
      <c r="AK14" s="19" t="s">
        <v>3</v>
      </c>
      <c r="AL14" s="19" t="s">
        <v>3</v>
      </c>
      <c r="AM14" s="16" t="s">
        <v>138</v>
      </c>
      <c r="AN14" s="22" t="s">
        <v>139</v>
      </c>
      <c r="AO14" s="18" t="s">
        <v>3</v>
      </c>
      <c r="AP14" s="16" t="s">
        <v>140</v>
      </c>
      <c r="AQ14" s="18" t="s">
        <v>3</v>
      </c>
      <c r="AR14" s="24" t="s">
        <v>53</v>
      </c>
    </row>
    <row r="15" spans="1:44" s="1" customFormat="1" ht="61.5" customHeight="1">
      <c r="A15" s="16" t="s">
        <v>55</v>
      </c>
      <c r="B15" s="17" t="s">
        <v>141</v>
      </c>
      <c r="C15" s="17"/>
      <c r="D15" s="16" t="s">
        <v>142</v>
      </c>
      <c r="E15" s="18" t="s">
        <v>98</v>
      </c>
      <c r="F15" s="18" t="s">
        <v>99</v>
      </c>
      <c r="G15" s="18" t="s">
        <v>100</v>
      </c>
      <c r="H15" s="19" t="s">
        <v>143</v>
      </c>
      <c r="I15" s="20" t="s">
        <v>102</v>
      </c>
      <c r="J15" s="20" t="s">
        <v>3</v>
      </c>
      <c r="K15" s="19" t="s">
        <v>104</v>
      </c>
      <c r="L15" s="19" t="s">
        <v>144</v>
      </c>
      <c r="M15" s="19" t="s">
        <v>145</v>
      </c>
      <c r="N15" s="19" t="s">
        <v>146</v>
      </c>
      <c r="O15" s="20" t="s">
        <v>108</v>
      </c>
      <c r="P15" s="21">
        <f>340486</f>
        <v>340486</v>
      </c>
      <c r="Q15" s="19" t="s">
        <v>109</v>
      </c>
      <c r="R15" s="19" t="s">
        <v>110</v>
      </c>
      <c r="S15" s="21">
        <f>87482.09</f>
        <v>87482.09</v>
      </c>
      <c r="T15" s="19" t="s">
        <v>111</v>
      </c>
      <c r="U15" s="20" t="s">
        <v>2</v>
      </c>
      <c r="V15" s="16" t="s">
        <v>147</v>
      </c>
      <c r="W15" s="19" t="s">
        <v>3</v>
      </c>
      <c r="X15" s="22" t="s">
        <v>3</v>
      </c>
      <c r="Y15" s="19" t="s">
        <v>148</v>
      </c>
      <c r="Z15" s="19" t="s">
        <v>149</v>
      </c>
      <c r="AA15" s="18" t="s">
        <v>113</v>
      </c>
      <c r="AB15" s="18" t="s">
        <v>114</v>
      </c>
      <c r="AC15" s="23" t="s">
        <v>150</v>
      </c>
      <c r="AD15" s="19" t="s">
        <v>116</v>
      </c>
      <c r="AE15" s="18" t="s">
        <v>117</v>
      </c>
      <c r="AF15" s="20" t="s">
        <v>118</v>
      </c>
      <c r="AG15" s="20" t="s">
        <v>3</v>
      </c>
      <c r="AH15" s="20" t="s">
        <v>119</v>
      </c>
      <c r="AI15" s="20" t="s">
        <v>151</v>
      </c>
      <c r="AJ15" s="19" t="s">
        <v>3</v>
      </c>
      <c r="AK15" s="19" t="s">
        <v>3</v>
      </c>
      <c r="AL15" s="19" t="s">
        <v>3</v>
      </c>
      <c r="AM15" s="16" t="s">
        <v>3</v>
      </c>
      <c r="AN15" s="22" t="s">
        <v>3</v>
      </c>
      <c r="AO15" s="18" t="s">
        <v>121</v>
      </c>
      <c r="AP15" s="16" t="s">
        <v>152</v>
      </c>
      <c r="AQ15" s="18" t="s">
        <v>153</v>
      </c>
      <c r="AR15" s="24" t="s">
        <v>53</v>
      </c>
    </row>
    <row r="16" spans="1:44" s="1" customFormat="1" ht="61.5" customHeight="1">
      <c r="A16" s="16" t="s">
        <v>56</v>
      </c>
      <c r="B16" s="17" t="s">
        <v>154</v>
      </c>
      <c r="C16" s="17"/>
      <c r="D16" s="16" t="s">
        <v>155</v>
      </c>
      <c r="E16" s="18" t="s">
        <v>98</v>
      </c>
      <c r="F16" s="18" t="s">
        <v>99</v>
      </c>
      <c r="G16" s="18" t="s">
        <v>100</v>
      </c>
      <c r="H16" s="19" t="s">
        <v>156</v>
      </c>
      <c r="I16" s="20" t="s">
        <v>102</v>
      </c>
      <c r="J16" s="20" t="s">
        <v>3</v>
      </c>
      <c r="K16" s="19" t="s">
        <v>104</v>
      </c>
      <c r="L16" s="19" t="s">
        <v>157</v>
      </c>
      <c r="M16" s="19" t="s">
        <v>158</v>
      </c>
      <c r="N16" s="19" t="s">
        <v>146</v>
      </c>
      <c r="O16" s="20" t="s">
        <v>108</v>
      </c>
      <c r="P16" s="21">
        <f>641103</f>
        <v>641103</v>
      </c>
      <c r="Q16" s="19" t="s">
        <v>109</v>
      </c>
      <c r="R16" s="19" t="s">
        <v>110</v>
      </c>
      <c r="S16" s="21">
        <f>164720.74</f>
        <v>164720.74</v>
      </c>
      <c r="T16" s="19" t="s">
        <v>111</v>
      </c>
      <c r="U16" s="20" t="s">
        <v>2</v>
      </c>
      <c r="V16" s="16" t="s">
        <v>159</v>
      </c>
      <c r="W16" s="19" t="s">
        <v>3</v>
      </c>
      <c r="X16" s="22" t="s">
        <v>3</v>
      </c>
      <c r="Y16" s="19" t="s">
        <v>148</v>
      </c>
      <c r="Z16" s="19" t="s">
        <v>3</v>
      </c>
      <c r="AA16" s="18" t="s">
        <v>113</v>
      </c>
      <c r="AB16" s="18" t="s">
        <v>114</v>
      </c>
      <c r="AC16" s="23" t="s">
        <v>160</v>
      </c>
      <c r="AD16" s="19" t="s">
        <v>116</v>
      </c>
      <c r="AE16" s="18" t="s">
        <v>117</v>
      </c>
      <c r="AF16" s="20" t="s">
        <v>118</v>
      </c>
      <c r="AG16" s="20" t="s">
        <v>3</v>
      </c>
      <c r="AH16" s="20" t="s">
        <v>119</v>
      </c>
      <c r="AI16" s="20" t="s">
        <v>161</v>
      </c>
      <c r="AJ16" s="19" t="s">
        <v>3</v>
      </c>
      <c r="AK16" s="19" t="s">
        <v>3</v>
      </c>
      <c r="AL16" s="19" t="s">
        <v>3</v>
      </c>
      <c r="AM16" s="16" t="s">
        <v>162</v>
      </c>
      <c r="AN16" s="22" t="s">
        <v>163</v>
      </c>
      <c r="AO16" s="18" t="s">
        <v>121</v>
      </c>
      <c r="AP16" s="16" t="s">
        <v>152</v>
      </c>
      <c r="AQ16" s="18" t="s">
        <v>164</v>
      </c>
      <c r="AR16" s="24" t="s">
        <v>53</v>
      </c>
    </row>
    <row r="17" spans="1:44" s="1" customFormat="1" ht="103.5" customHeight="1">
      <c r="A17" s="16" t="s">
        <v>57</v>
      </c>
      <c r="B17" s="17" t="s">
        <v>165</v>
      </c>
      <c r="C17" s="17"/>
      <c r="D17" s="16" t="s">
        <v>166</v>
      </c>
      <c r="E17" s="18" t="s">
        <v>98</v>
      </c>
      <c r="F17" s="18" t="s">
        <v>99</v>
      </c>
      <c r="G17" s="18" t="s">
        <v>100</v>
      </c>
      <c r="H17" s="19" t="s">
        <v>167</v>
      </c>
      <c r="I17" s="20" t="s">
        <v>168</v>
      </c>
      <c r="J17" s="20" t="s">
        <v>3</v>
      </c>
      <c r="K17" s="19" t="s">
        <v>104</v>
      </c>
      <c r="L17" s="19" t="s">
        <v>105</v>
      </c>
      <c r="M17" s="19" t="s">
        <v>169</v>
      </c>
      <c r="N17" s="19" t="s">
        <v>170</v>
      </c>
      <c r="O17" s="20" t="s">
        <v>132</v>
      </c>
      <c r="P17" s="21">
        <f>601978</f>
        <v>601978</v>
      </c>
      <c r="Q17" s="19" t="s">
        <v>171</v>
      </c>
      <c r="R17" s="19" t="s">
        <v>3</v>
      </c>
      <c r="S17" s="21">
        <f>101139.14</f>
        <v>101139.14</v>
      </c>
      <c r="T17" s="19" t="s">
        <v>172</v>
      </c>
      <c r="U17" s="20" t="s">
        <v>2</v>
      </c>
      <c r="V17" s="16" t="s">
        <v>173</v>
      </c>
      <c r="W17" s="19" t="s">
        <v>3</v>
      </c>
      <c r="X17" s="22" t="s">
        <v>3</v>
      </c>
      <c r="Y17" s="19" t="s">
        <v>174</v>
      </c>
      <c r="Z17" s="19" t="s">
        <v>172</v>
      </c>
      <c r="AA17" s="18" t="s">
        <v>113</v>
      </c>
      <c r="AB17" s="18" t="s">
        <v>114</v>
      </c>
      <c r="AC17" s="23" t="s">
        <v>175</v>
      </c>
      <c r="AD17" s="19" t="s">
        <v>116</v>
      </c>
      <c r="AE17" s="18" t="s">
        <v>3</v>
      </c>
      <c r="AF17" s="20" t="s">
        <v>3</v>
      </c>
      <c r="AG17" s="20" t="s">
        <v>3</v>
      </c>
      <c r="AH17" s="20" t="s">
        <v>176</v>
      </c>
      <c r="AI17" s="20" t="s">
        <v>3</v>
      </c>
      <c r="AJ17" s="19" t="s">
        <v>3</v>
      </c>
      <c r="AK17" s="19" t="s">
        <v>3</v>
      </c>
      <c r="AL17" s="19" t="s">
        <v>3</v>
      </c>
      <c r="AM17" s="16" t="s">
        <v>177</v>
      </c>
      <c r="AN17" s="22" t="s">
        <v>178</v>
      </c>
      <c r="AO17" s="18" t="s">
        <v>179</v>
      </c>
      <c r="AP17" s="16" t="s">
        <v>140</v>
      </c>
      <c r="AQ17" s="18" t="s">
        <v>180</v>
      </c>
      <c r="AR17" s="24" t="s">
        <v>53</v>
      </c>
    </row>
    <row r="18" spans="1:44" s="1" customFormat="1" ht="103.5" customHeight="1">
      <c r="A18" s="16" t="s">
        <v>58</v>
      </c>
      <c r="B18" s="17" t="s">
        <v>181</v>
      </c>
      <c r="C18" s="17"/>
      <c r="D18" s="16" t="s">
        <v>182</v>
      </c>
      <c r="E18" s="18" t="s">
        <v>98</v>
      </c>
      <c r="F18" s="18" t="s">
        <v>99</v>
      </c>
      <c r="G18" s="18" t="s">
        <v>100</v>
      </c>
      <c r="H18" s="19" t="s">
        <v>183</v>
      </c>
      <c r="I18" s="20" t="s">
        <v>168</v>
      </c>
      <c r="J18" s="20" t="s">
        <v>3</v>
      </c>
      <c r="K18" s="19" t="s">
        <v>104</v>
      </c>
      <c r="L18" s="19" t="s">
        <v>105</v>
      </c>
      <c r="M18" s="19" t="s">
        <v>184</v>
      </c>
      <c r="N18" s="19" t="s">
        <v>185</v>
      </c>
      <c r="O18" s="20" t="s">
        <v>132</v>
      </c>
      <c r="P18" s="21">
        <f>350079</f>
        <v>350079</v>
      </c>
      <c r="Q18" s="19" t="s">
        <v>171</v>
      </c>
      <c r="R18" s="19" t="s">
        <v>3</v>
      </c>
      <c r="S18" s="21">
        <f>58817.6</f>
        <v>58817.6</v>
      </c>
      <c r="T18" s="19" t="s">
        <v>172</v>
      </c>
      <c r="U18" s="20" t="s">
        <v>2</v>
      </c>
      <c r="V18" s="16" t="s">
        <v>186</v>
      </c>
      <c r="W18" s="19" t="s">
        <v>3</v>
      </c>
      <c r="X18" s="22" t="s">
        <v>3</v>
      </c>
      <c r="Y18" s="19" t="s">
        <v>174</v>
      </c>
      <c r="Z18" s="19" t="s">
        <v>187</v>
      </c>
      <c r="AA18" s="18" t="s">
        <v>113</v>
      </c>
      <c r="AB18" s="18" t="s">
        <v>114</v>
      </c>
      <c r="AC18" s="23" t="s">
        <v>188</v>
      </c>
      <c r="AD18" s="19" t="s">
        <v>116</v>
      </c>
      <c r="AE18" s="18" t="s">
        <v>3</v>
      </c>
      <c r="AF18" s="20" t="s">
        <v>3</v>
      </c>
      <c r="AG18" s="20" t="s">
        <v>3</v>
      </c>
      <c r="AH18" s="20" t="s">
        <v>176</v>
      </c>
      <c r="AI18" s="20" t="s">
        <v>3</v>
      </c>
      <c r="AJ18" s="19" t="s">
        <v>3</v>
      </c>
      <c r="AK18" s="19" t="s">
        <v>3</v>
      </c>
      <c r="AL18" s="19" t="s">
        <v>3</v>
      </c>
      <c r="AM18" s="16" t="s">
        <v>189</v>
      </c>
      <c r="AN18" s="22" t="s">
        <v>190</v>
      </c>
      <c r="AO18" s="18" t="s">
        <v>179</v>
      </c>
      <c r="AP18" s="16" t="s">
        <v>140</v>
      </c>
      <c r="AQ18" s="18" t="s">
        <v>191</v>
      </c>
      <c r="AR18" s="24" t="s">
        <v>53</v>
      </c>
    </row>
    <row r="19" spans="1:44" s="1" customFormat="1" ht="103.5" customHeight="1">
      <c r="A19" s="16" t="s">
        <v>59</v>
      </c>
      <c r="B19" s="17" t="s">
        <v>192</v>
      </c>
      <c r="C19" s="17"/>
      <c r="D19" s="16" t="s">
        <v>193</v>
      </c>
      <c r="E19" s="18" t="s">
        <v>98</v>
      </c>
      <c r="F19" s="18" t="s">
        <v>99</v>
      </c>
      <c r="G19" s="18" t="s">
        <v>100</v>
      </c>
      <c r="H19" s="19" t="s">
        <v>194</v>
      </c>
      <c r="I19" s="20" t="s">
        <v>168</v>
      </c>
      <c r="J19" s="20" t="s">
        <v>3</v>
      </c>
      <c r="K19" s="19" t="s">
        <v>104</v>
      </c>
      <c r="L19" s="19" t="s">
        <v>105</v>
      </c>
      <c r="M19" s="19" t="s">
        <v>195</v>
      </c>
      <c r="N19" s="19" t="s">
        <v>185</v>
      </c>
      <c r="O19" s="20" t="s">
        <v>132</v>
      </c>
      <c r="P19" s="21">
        <f>762748</f>
        <v>762748</v>
      </c>
      <c r="Q19" s="19" t="s">
        <v>171</v>
      </c>
      <c r="R19" s="19" t="s">
        <v>3</v>
      </c>
      <c r="S19" s="21">
        <f>128150.74</f>
        <v>128150.74</v>
      </c>
      <c r="T19" s="19" t="s">
        <v>172</v>
      </c>
      <c r="U19" s="20" t="s">
        <v>2</v>
      </c>
      <c r="V19" s="16" t="s">
        <v>3</v>
      </c>
      <c r="W19" s="19" t="s">
        <v>3</v>
      </c>
      <c r="X19" s="22" t="s">
        <v>3</v>
      </c>
      <c r="Y19" s="19" t="s">
        <v>174</v>
      </c>
      <c r="Z19" s="19" t="s">
        <v>3</v>
      </c>
      <c r="AA19" s="18" t="s">
        <v>113</v>
      </c>
      <c r="AB19" s="18" t="s">
        <v>114</v>
      </c>
      <c r="AC19" s="23" t="s">
        <v>196</v>
      </c>
      <c r="AD19" s="19" t="s">
        <v>116</v>
      </c>
      <c r="AE19" s="18" t="s">
        <v>3</v>
      </c>
      <c r="AF19" s="20" t="s">
        <v>3</v>
      </c>
      <c r="AG19" s="20" t="s">
        <v>3</v>
      </c>
      <c r="AH19" s="20" t="s">
        <v>176</v>
      </c>
      <c r="AI19" s="20" t="s">
        <v>3</v>
      </c>
      <c r="AJ19" s="19" t="s">
        <v>3</v>
      </c>
      <c r="AK19" s="19" t="s">
        <v>3</v>
      </c>
      <c r="AL19" s="19" t="s">
        <v>3</v>
      </c>
      <c r="AM19" s="16" t="s">
        <v>197</v>
      </c>
      <c r="AN19" s="22" t="s">
        <v>198</v>
      </c>
      <c r="AO19" s="18" t="s">
        <v>179</v>
      </c>
      <c r="AP19" s="16" t="s">
        <v>140</v>
      </c>
      <c r="AQ19" s="18" t="s">
        <v>199</v>
      </c>
      <c r="AR19" s="24" t="s">
        <v>53</v>
      </c>
    </row>
    <row r="20" spans="1:44" s="1" customFormat="1" ht="103.5" customHeight="1">
      <c r="A20" s="16" t="s">
        <v>60</v>
      </c>
      <c r="B20" s="17" t="s">
        <v>200</v>
      </c>
      <c r="C20" s="17"/>
      <c r="D20" s="16" t="s">
        <v>201</v>
      </c>
      <c r="E20" s="18" t="s">
        <v>98</v>
      </c>
      <c r="F20" s="18" t="s">
        <v>99</v>
      </c>
      <c r="G20" s="18" t="s">
        <v>100</v>
      </c>
      <c r="H20" s="19" t="s">
        <v>202</v>
      </c>
      <c r="I20" s="20" t="s">
        <v>168</v>
      </c>
      <c r="J20" s="20" t="s">
        <v>3</v>
      </c>
      <c r="K20" s="19" t="s">
        <v>104</v>
      </c>
      <c r="L20" s="19" t="s">
        <v>105</v>
      </c>
      <c r="M20" s="19" t="s">
        <v>203</v>
      </c>
      <c r="N20" s="19" t="s">
        <v>185</v>
      </c>
      <c r="O20" s="20" t="s">
        <v>132</v>
      </c>
      <c r="P20" s="21">
        <f>698173</f>
        <v>698173</v>
      </c>
      <c r="Q20" s="19" t="s">
        <v>171</v>
      </c>
      <c r="R20" s="19" t="s">
        <v>3</v>
      </c>
      <c r="S20" s="21">
        <f>117301.04</f>
        <v>117301.04</v>
      </c>
      <c r="T20" s="19" t="s">
        <v>3</v>
      </c>
      <c r="U20" s="20" t="s">
        <v>2</v>
      </c>
      <c r="V20" s="16" t="s">
        <v>204</v>
      </c>
      <c r="W20" s="19" t="s">
        <v>3</v>
      </c>
      <c r="X20" s="22" t="s">
        <v>3</v>
      </c>
      <c r="Y20" s="19" t="s">
        <v>174</v>
      </c>
      <c r="Z20" s="19" t="s">
        <v>172</v>
      </c>
      <c r="AA20" s="18" t="s">
        <v>113</v>
      </c>
      <c r="AB20" s="18" t="s">
        <v>114</v>
      </c>
      <c r="AC20" s="23" t="s">
        <v>205</v>
      </c>
      <c r="AD20" s="19" t="s">
        <v>116</v>
      </c>
      <c r="AE20" s="18" t="s">
        <v>3</v>
      </c>
      <c r="AF20" s="20" t="s">
        <v>3</v>
      </c>
      <c r="AG20" s="20" t="s">
        <v>3</v>
      </c>
      <c r="AH20" s="20" t="s">
        <v>176</v>
      </c>
      <c r="AI20" s="20" t="s">
        <v>3</v>
      </c>
      <c r="AJ20" s="19" t="s">
        <v>3</v>
      </c>
      <c r="AK20" s="19" t="s">
        <v>3</v>
      </c>
      <c r="AL20" s="19" t="s">
        <v>3</v>
      </c>
      <c r="AM20" s="16" t="s">
        <v>206</v>
      </c>
      <c r="AN20" s="22" t="s">
        <v>188</v>
      </c>
      <c r="AO20" s="18" t="s">
        <v>179</v>
      </c>
      <c r="AP20" s="16" t="s">
        <v>140</v>
      </c>
      <c r="AQ20" s="18" t="s">
        <v>207</v>
      </c>
      <c r="AR20" s="24" t="s">
        <v>53</v>
      </c>
    </row>
    <row r="21" spans="1:44" s="1" customFormat="1" ht="103.5" customHeight="1">
      <c r="A21" s="16" t="s">
        <v>61</v>
      </c>
      <c r="B21" s="17" t="s">
        <v>208</v>
      </c>
      <c r="C21" s="17"/>
      <c r="D21" s="16" t="s">
        <v>209</v>
      </c>
      <c r="E21" s="18" t="s">
        <v>98</v>
      </c>
      <c r="F21" s="18" t="s">
        <v>99</v>
      </c>
      <c r="G21" s="18" t="s">
        <v>100</v>
      </c>
      <c r="H21" s="19" t="s">
        <v>210</v>
      </c>
      <c r="I21" s="20" t="s">
        <v>168</v>
      </c>
      <c r="J21" s="20" t="s">
        <v>3</v>
      </c>
      <c r="K21" s="19" t="s">
        <v>104</v>
      </c>
      <c r="L21" s="19" t="s">
        <v>105</v>
      </c>
      <c r="M21" s="19" t="s">
        <v>211</v>
      </c>
      <c r="N21" s="19" t="s">
        <v>185</v>
      </c>
      <c r="O21" s="20" t="s">
        <v>132</v>
      </c>
      <c r="P21" s="21">
        <f>890162</f>
        <v>890162</v>
      </c>
      <c r="Q21" s="19" t="s">
        <v>171</v>
      </c>
      <c r="R21" s="19" t="s">
        <v>3</v>
      </c>
      <c r="S21" s="21">
        <f>149557.96</f>
        <v>149557.96</v>
      </c>
      <c r="T21" s="19" t="s">
        <v>172</v>
      </c>
      <c r="U21" s="20" t="s">
        <v>2</v>
      </c>
      <c r="V21" s="16" t="s">
        <v>212</v>
      </c>
      <c r="W21" s="19" t="s">
        <v>3</v>
      </c>
      <c r="X21" s="22" t="s">
        <v>3</v>
      </c>
      <c r="Y21" s="19" t="s">
        <v>174</v>
      </c>
      <c r="Z21" s="19" t="s">
        <v>3</v>
      </c>
      <c r="AA21" s="18" t="s">
        <v>113</v>
      </c>
      <c r="AB21" s="18" t="s">
        <v>114</v>
      </c>
      <c r="AC21" s="23" t="s">
        <v>213</v>
      </c>
      <c r="AD21" s="19" t="s">
        <v>116</v>
      </c>
      <c r="AE21" s="18" t="s">
        <v>3</v>
      </c>
      <c r="AF21" s="20" t="s">
        <v>3</v>
      </c>
      <c r="AG21" s="20" t="s">
        <v>3</v>
      </c>
      <c r="AH21" s="20" t="s">
        <v>176</v>
      </c>
      <c r="AI21" s="20" t="s">
        <v>3</v>
      </c>
      <c r="AJ21" s="19" t="s">
        <v>3</v>
      </c>
      <c r="AK21" s="19" t="s">
        <v>3</v>
      </c>
      <c r="AL21" s="19" t="s">
        <v>3</v>
      </c>
      <c r="AM21" s="16" t="s">
        <v>214</v>
      </c>
      <c r="AN21" s="22" t="s">
        <v>215</v>
      </c>
      <c r="AO21" s="18" t="s">
        <v>179</v>
      </c>
      <c r="AP21" s="16" t="s">
        <v>140</v>
      </c>
      <c r="AQ21" s="18" t="s">
        <v>216</v>
      </c>
      <c r="AR21" s="24" t="s">
        <v>53</v>
      </c>
    </row>
    <row r="22" spans="1:44" s="1" customFormat="1" ht="103.5" customHeight="1">
      <c r="A22" s="16" t="s">
        <v>62</v>
      </c>
      <c r="B22" s="17" t="s">
        <v>217</v>
      </c>
      <c r="C22" s="17"/>
      <c r="D22" s="16" t="s">
        <v>218</v>
      </c>
      <c r="E22" s="18" t="s">
        <v>98</v>
      </c>
      <c r="F22" s="18" t="s">
        <v>99</v>
      </c>
      <c r="G22" s="18" t="s">
        <v>100</v>
      </c>
      <c r="H22" s="19" t="s">
        <v>219</v>
      </c>
      <c r="I22" s="20" t="s">
        <v>168</v>
      </c>
      <c r="J22" s="20" t="s">
        <v>3</v>
      </c>
      <c r="K22" s="19" t="s">
        <v>104</v>
      </c>
      <c r="L22" s="19" t="s">
        <v>105</v>
      </c>
      <c r="M22" s="19" t="s">
        <v>220</v>
      </c>
      <c r="N22" s="19" t="s">
        <v>185</v>
      </c>
      <c r="O22" s="20" t="s">
        <v>132</v>
      </c>
      <c r="P22" s="21">
        <f>585351</f>
        <v>585351</v>
      </c>
      <c r="Q22" s="19" t="s">
        <v>171</v>
      </c>
      <c r="R22" s="19" t="s">
        <v>3</v>
      </c>
      <c r="S22" s="21">
        <f>98346.09</f>
        <v>98346.09</v>
      </c>
      <c r="T22" s="19" t="s">
        <v>3</v>
      </c>
      <c r="U22" s="20" t="s">
        <v>2</v>
      </c>
      <c r="V22" s="16" t="s">
        <v>221</v>
      </c>
      <c r="W22" s="19" t="s">
        <v>3</v>
      </c>
      <c r="X22" s="22" t="s">
        <v>3</v>
      </c>
      <c r="Y22" s="19" t="s">
        <v>174</v>
      </c>
      <c r="Z22" s="19" t="s">
        <v>172</v>
      </c>
      <c r="AA22" s="18" t="s">
        <v>113</v>
      </c>
      <c r="AB22" s="18" t="s">
        <v>114</v>
      </c>
      <c r="AC22" s="23" t="s">
        <v>222</v>
      </c>
      <c r="AD22" s="19" t="s">
        <v>116</v>
      </c>
      <c r="AE22" s="18" t="s">
        <v>3</v>
      </c>
      <c r="AF22" s="20" t="s">
        <v>3</v>
      </c>
      <c r="AG22" s="20" t="s">
        <v>3</v>
      </c>
      <c r="AH22" s="20" t="s">
        <v>176</v>
      </c>
      <c r="AI22" s="20" t="s">
        <v>3</v>
      </c>
      <c r="AJ22" s="19" t="s">
        <v>3</v>
      </c>
      <c r="AK22" s="19" t="s">
        <v>3</v>
      </c>
      <c r="AL22" s="19" t="s">
        <v>3</v>
      </c>
      <c r="AM22" s="16" t="s">
        <v>223</v>
      </c>
      <c r="AN22" s="22" t="s">
        <v>224</v>
      </c>
      <c r="AO22" s="18" t="s">
        <v>179</v>
      </c>
      <c r="AP22" s="16" t="s">
        <v>140</v>
      </c>
      <c r="AQ22" s="18" t="s">
        <v>225</v>
      </c>
      <c r="AR22" s="24" t="s">
        <v>53</v>
      </c>
    </row>
    <row r="23" spans="1:44" s="1" customFormat="1" ht="103.5" customHeight="1">
      <c r="A23" s="16" t="s">
        <v>63</v>
      </c>
      <c r="B23" s="17" t="s">
        <v>226</v>
      </c>
      <c r="C23" s="17"/>
      <c r="D23" s="16" t="s">
        <v>227</v>
      </c>
      <c r="E23" s="18" t="s">
        <v>98</v>
      </c>
      <c r="F23" s="18" t="s">
        <v>99</v>
      </c>
      <c r="G23" s="18" t="s">
        <v>100</v>
      </c>
      <c r="H23" s="19" t="s">
        <v>228</v>
      </c>
      <c r="I23" s="20" t="s">
        <v>168</v>
      </c>
      <c r="J23" s="20" t="s">
        <v>3</v>
      </c>
      <c r="K23" s="19" t="s">
        <v>104</v>
      </c>
      <c r="L23" s="19" t="s">
        <v>105</v>
      </c>
      <c r="M23" s="19" t="s">
        <v>229</v>
      </c>
      <c r="N23" s="19" t="s">
        <v>185</v>
      </c>
      <c r="O23" s="20" t="s">
        <v>132</v>
      </c>
      <c r="P23" s="21">
        <f>263316</f>
        <v>263316</v>
      </c>
      <c r="Q23" s="19" t="s">
        <v>171</v>
      </c>
      <c r="R23" s="19" t="s">
        <v>3</v>
      </c>
      <c r="S23" s="21">
        <f>44240.58</f>
        <v>44240.58</v>
      </c>
      <c r="T23" s="19" t="s">
        <v>3</v>
      </c>
      <c r="U23" s="20" t="s">
        <v>2</v>
      </c>
      <c r="V23" s="16" t="s">
        <v>230</v>
      </c>
      <c r="W23" s="19" t="s">
        <v>3</v>
      </c>
      <c r="X23" s="22" t="s">
        <v>3</v>
      </c>
      <c r="Y23" s="19" t="s">
        <v>174</v>
      </c>
      <c r="Z23" s="19" t="s">
        <v>3</v>
      </c>
      <c r="AA23" s="18" t="s">
        <v>113</v>
      </c>
      <c r="AB23" s="18" t="s">
        <v>114</v>
      </c>
      <c r="AC23" s="23" t="s">
        <v>231</v>
      </c>
      <c r="AD23" s="19" t="s">
        <v>116</v>
      </c>
      <c r="AE23" s="18" t="s">
        <v>3</v>
      </c>
      <c r="AF23" s="20" t="s">
        <v>3</v>
      </c>
      <c r="AG23" s="20" t="s">
        <v>3</v>
      </c>
      <c r="AH23" s="20" t="s">
        <v>176</v>
      </c>
      <c r="AI23" s="20" t="s">
        <v>3</v>
      </c>
      <c r="AJ23" s="19" t="s">
        <v>3</v>
      </c>
      <c r="AK23" s="19" t="s">
        <v>3</v>
      </c>
      <c r="AL23" s="19" t="s">
        <v>3</v>
      </c>
      <c r="AM23" s="16" t="s">
        <v>232</v>
      </c>
      <c r="AN23" s="22" t="s">
        <v>233</v>
      </c>
      <c r="AO23" s="18" t="s">
        <v>179</v>
      </c>
      <c r="AP23" s="16" t="s">
        <v>140</v>
      </c>
      <c r="AQ23" s="18" t="s">
        <v>234</v>
      </c>
      <c r="AR23" s="24" t="s">
        <v>53</v>
      </c>
    </row>
    <row r="24" spans="1:44" s="1" customFormat="1" ht="103.5" customHeight="1">
      <c r="A24" s="16" t="s">
        <v>64</v>
      </c>
      <c r="B24" s="17" t="s">
        <v>235</v>
      </c>
      <c r="C24" s="17"/>
      <c r="D24" s="16" t="s">
        <v>236</v>
      </c>
      <c r="E24" s="18" t="s">
        <v>126</v>
      </c>
      <c r="F24" s="18" t="s">
        <v>99</v>
      </c>
      <c r="G24" s="18" t="s">
        <v>100</v>
      </c>
      <c r="H24" s="19" t="s">
        <v>237</v>
      </c>
      <c r="I24" s="20" t="s">
        <v>238</v>
      </c>
      <c r="J24" s="20" t="s">
        <v>3</v>
      </c>
      <c r="K24" s="19" t="s">
        <v>104</v>
      </c>
      <c r="L24" s="19" t="s">
        <v>3</v>
      </c>
      <c r="M24" s="19" t="s">
        <v>239</v>
      </c>
      <c r="N24" s="19" t="s">
        <v>240</v>
      </c>
      <c r="O24" s="20" t="s">
        <v>132</v>
      </c>
      <c r="P24" s="21">
        <f>272647</f>
        <v>272647</v>
      </c>
      <c r="Q24" s="19" t="s">
        <v>241</v>
      </c>
      <c r="R24" s="19" t="s">
        <v>3</v>
      </c>
      <c r="S24" s="21">
        <f>0</f>
        <v>0</v>
      </c>
      <c r="T24" s="19" t="s">
        <v>3</v>
      </c>
      <c r="U24" s="20" t="s">
        <v>2</v>
      </c>
      <c r="V24" s="16" t="s">
        <v>242</v>
      </c>
      <c r="W24" s="19" t="s">
        <v>3</v>
      </c>
      <c r="X24" s="22" t="s">
        <v>3</v>
      </c>
      <c r="Y24" s="19" t="s">
        <v>243</v>
      </c>
      <c r="Z24" s="19" t="s">
        <v>3</v>
      </c>
      <c r="AA24" s="18" t="s">
        <v>113</v>
      </c>
      <c r="AB24" s="18" t="s">
        <v>114</v>
      </c>
      <c r="AC24" s="23" t="s">
        <v>244</v>
      </c>
      <c r="AD24" s="19" t="s">
        <v>136</v>
      </c>
      <c r="AE24" s="18" t="s">
        <v>117</v>
      </c>
      <c r="AF24" s="20" t="s">
        <v>118</v>
      </c>
      <c r="AG24" s="20" t="s">
        <v>3</v>
      </c>
      <c r="AH24" s="20" t="s">
        <v>176</v>
      </c>
      <c r="AI24" s="20" t="s">
        <v>137</v>
      </c>
      <c r="AJ24" s="19" t="s">
        <v>3</v>
      </c>
      <c r="AK24" s="19" t="s">
        <v>3</v>
      </c>
      <c r="AL24" s="19" t="s">
        <v>3</v>
      </c>
      <c r="AM24" s="16" t="s">
        <v>245</v>
      </c>
      <c r="AN24" s="22" t="s">
        <v>246</v>
      </c>
      <c r="AO24" s="18" t="s">
        <v>179</v>
      </c>
      <c r="AP24" s="16" t="s">
        <v>140</v>
      </c>
      <c r="AQ24" s="18" t="s">
        <v>247</v>
      </c>
      <c r="AR24" s="24" t="s">
        <v>53</v>
      </c>
    </row>
    <row r="25" spans="1:44" s="1" customFormat="1" ht="103.5" customHeight="1">
      <c r="A25" s="16" t="s">
        <v>65</v>
      </c>
      <c r="B25" s="17" t="s">
        <v>248</v>
      </c>
      <c r="C25" s="17"/>
      <c r="D25" s="16" t="s">
        <v>249</v>
      </c>
      <c r="E25" s="18" t="s">
        <v>43</v>
      </c>
      <c r="F25" s="18" t="s">
        <v>99</v>
      </c>
      <c r="G25" s="18" t="s">
        <v>100</v>
      </c>
      <c r="H25" s="19" t="s">
        <v>250</v>
      </c>
      <c r="I25" s="20" t="s">
        <v>168</v>
      </c>
      <c r="J25" s="20" t="s">
        <v>3</v>
      </c>
      <c r="K25" s="19" t="s">
        <v>104</v>
      </c>
      <c r="L25" s="19" t="s">
        <v>105</v>
      </c>
      <c r="M25" s="19" t="s">
        <v>251</v>
      </c>
      <c r="N25" s="19" t="s">
        <v>185</v>
      </c>
      <c r="O25" s="20" t="s">
        <v>132</v>
      </c>
      <c r="P25" s="21">
        <f>2736950</f>
        <v>2736950</v>
      </c>
      <c r="Q25" s="19" t="s">
        <v>171</v>
      </c>
      <c r="R25" s="19" t="s">
        <v>3</v>
      </c>
      <c r="S25" s="21">
        <f>459839.99</f>
        <v>459839.99</v>
      </c>
      <c r="T25" s="19" t="s">
        <v>252</v>
      </c>
      <c r="U25" s="20" t="s">
        <v>2</v>
      </c>
      <c r="V25" s="16" t="s">
        <v>253</v>
      </c>
      <c r="W25" s="19" t="s">
        <v>3</v>
      </c>
      <c r="X25" s="22" t="s">
        <v>3</v>
      </c>
      <c r="Y25" s="19" t="s">
        <v>174</v>
      </c>
      <c r="Z25" s="19" t="s">
        <v>3</v>
      </c>
      <c r="AA25" s="18" t="s">
        <v>113</v>
      </c>
      <c r="AB25" s="18" t="s">
        <v>114</v>
      </c>
      <c r="AC25" s="23" t="s">
        <v>254</v>
      </c>
      <c r="AD25" s="19" t="s">
        <v>116</v>
      </c>
      <c r="AE25" s="18" t="s">
        <v>3</v>
      </c>
      <c r="AF25" s="20" t="s">
        <v>3</v>
      </c>
      <c r="AG25" s="20" t="s">
        <v>3</v>
      </c>
      <c r="AH25" s="20" t="s">
        <v>176</v>
      </c>
      <c r="AI25" s="20" t="s">
        <v>3</v>
      </c>
      <c r="AJ25" s="19" t="s">
        <v>3</v>
      </c>
      <c r="AK25" s="19" t="s">
        <v>3</v>
      </c>
      <c r="AL25" s="19" t="s">
        <v>3</v>
      </c>
      <c r="AM25" s="16" t="s">
        <v>255</v>
      </c>
      <c r="AN25" s="22" t="s">
        <v>256</v>
      </c>
      <c r="AO25" s="18" t="s">
        <v>121</v>
      </c>
      <c r="AP25" s="16" t="s">
        <v>140</v>
      </c>
      <c r="AQ25" s="18" t="s">
        <v>257</v>
      </c>
      <c r="AR25" s="24" t="s">
        <v>53</v>
      </c>
    </row>
    <row r="26" spans="1:44" s="1" customFormat="1" ht="61.5" customHeight="1">
      <c r="A26" s="16" t="s">
        <v>66</v>
      </c>
      <c r="B26" s="17" t="s">
        <v>258</v>
      </c>
      <c r="C26" s="17"/>
      <c r="D26" s="16" t="s">
        <v>259</v>
      </c>
      <c r="E26" s="18" t="s">
        <v>43</v>
      </c>
      <c r="F26" s="18" t="s">
        <v>99</v>
      </c>
      <c r="G26" s="18" t="s">
        <v>100</v>
      </c>
      <c r="H26" s="19" t="s">
        <v>260</v>
      </c>
      <c r="I26" s="20" t="s">
        <v>102</v>
      </c>
      <c r="J26" s="20" t="s">
        <v>3</v>
      </c>
      <c r="K26" s="19" t="s">
        <v>104</v>
      </c>
      <c r="L26" s="19" t="s">
        <v>157</v>
      </c>
      <c r="M26" s="19" t="s">
        <v>261</v>
      </c>
      <c r="N26" s="19" t="s">
        <v>146</v>
      </c>
      <c r="O26" s="20" t="s">
        <v>108</v>
      </c>
      <c r="P26" s="21">
        <f>1521291</f>
        <v>1521291</v>
      </c>
      <c r="Q26" s="19" t="s">
        <v>109</v>
      </c>
      <c r="R26" s="19" t="s">
        <v>110</v>
      </c>
      <c r="S26" s="21">
        <f>390871.09</f>
        <v>390871.09</v>
      </c>
      <c r="T26" s="19" t="s">
        <v>111</v>
      </c>
      <c r="U26" s="20" t="s">
        <v>2</v>
      </c>
      <c r="V26" s="16" t="s">
        <v>262</v>
      </c>
      <c r="W26" s="19" t="s">
        <v>3</v>
      </c>
      <c r="X26" s="22" t="s">
        <v>3</v>
      </c>
      <c r="Y26" s="19" t="s">
        <v>148</v>
      </c>
      <c r="Z26" s="19" t="s">
        <v>111</v>
      </c>
      <c r="AA26" s="18" t="s">
        <v>113</v>
      </c>
      <c r="AB26" s="18" t="s">
        <v>114</v>
      </c>
      <c r="AC26" s="23" t="s">
        <v>263</v>
      </c>
      <c r="AD26" s="19" t="s">
        <v>116</v>
      </c>
      <c r="AE26" s="18" t="s">
        <v>117</v>
      </c>
      <c r="AF26" s="20" t="s">
        <v>118</v>
      </c>
      <c r="AG26" s="20" t="s">
        <v>3</v>
      </c>
      <c r="AH26" s="20" t="s">
        <v>119</v>
      </c>
      <c r="AI26" s="20" t="s">
        <v>264</v>
      </c>
      <c r="AJ26" s="19" t="s">
        <v>3</v>
      </c>
      <c r="AK26" s="19" t="s">
        <v>3</v>
      </c>
      <c r="AL26" s="19" t="s">
        <v>3</v>
      </c>
      <c r="AM26" s="16" t="s">
        <v>265</v>
      </c>
      <c r="AN26" s="22" t="s">
        <v>266</v>
      </c>
      <c r="AO26" s="18" t="s">
        <v>121</v>
      </c>
      <c r="AP26" s="16" t="s">
        <v>152</v>
      </c>
      <c r="AQ26" s="18" t="s">
        <v>267</v>
      </c>
      <c r="AR26" s="24" t="s">
        <v>53</v>
      </c>
    </row>
    <row r="27" spans="1:44" s="1" customFormat="1" ht="61.5" customHeight="1">
      <c r="A27" s="16" t="s">
        <v>67</v>
      </c>
      <c r="B27" s="17" t="s">
        <v>268</v>
      </c>
      <c r="C27" s="17"/>
      <c r="D27" s="16" t="s">
        <v>269</v>
      </c>
      <c r="E27" s="18" t="s">
        <v>43</v>
      </c>
      <c r="F27" s="18" t="s">
        <v>99</v>
      </c>
      <c r="G27" s="18" t="s">
        <v>100</v>
      </c>
      <c r="H27" s="19" t="s">
        <v>270</v>
      </c>
      <c r="I27" s="20" t="s">
        <v>102</v>
      </c>
      <c r="J27" s="20" t="s">
        <v>3</v>
      </c>
      <c r="K27" s="19" t="s">
        <v>104</v>
      </c>
      <c r="L27" s="19" t="s">
        <v>271</v>
      </c>
      <c r="M27" s="19" t="s">
        <v>272</v>
      </c>
      <c r="N27" s="19" t="s">
        <v>273</v>
      </c>
      <c r="O27" s="20" t="s">
        <v>108</v>
      </c>
      <c r="P27" s="21">
        <f>350221</f>
        <v>350221</v>
      </c>
      <c r="Q27" s="19" t="s">
        <v>109</v>
      </c>
      <c r="R27" s="19" t="s">
        <v>110</v>
      </c>
      <c r="S27" s="21">
        <f>89983.84</f>
        <v>89983.84</v>
      </c>
      <c r="T27" s="19" t="s">
        <v>111</v>
      </c>
      <c r="U27" s="20" t="s">
        <v>2</v>
      </c>
      <c r="V27" s="16" t="s">
        <v>274</v>
      </c>
      <c r="W27" s="19" t="s">
        <v>3</v>
      </c>
      <c r="X27" s="22" t="s">
        <v>3</v>
      </c>
      <c r="Y27" s="19" t="s">
        <v>148</v>
      </c>
      <c r="Z27" s="19" t="s">
        <v>111</v>
      </c>
      <c r="AA27" s="18" t="s">
        <v>113</v>
      </c>
      <c r="AB27" s="18" t="s">
        <v>114</v>
      </c>
      <c r="AC27" s="23" t="s">
        <v>275</v>
      </c>
      <c r="AD27" s="19" t="s">
        <v>116</v>
      </c>
      <c r="AE27" s="18" t="s">
        <v>117</v>
      </c>
      <c r="AF27" s="20" t="s">
        <v>118</v>
      </c>
      <c r="AG27" s="20" t="s">
        <v>3</v>
      </c>
      <c r="AH27" s="20" t="s">
        <v>119</v>
      </c>
      <c r="AI27" s="20" t="s">
        <v>276</v>
      </c>
      <c r="AJ27" s="19" t="s">
        <v>3</v>
      </c>
      <c r="AK27" s="19" t="s">
        <v>3</v>
      </c>
      <c r="AL27" s="19" t="s">
        <v>3</v>
      </c>
      <c r="AM27" s="16" t="s">
        <v>277</v>
      </c>
      <c r="AN27" s="22" t="s">
        <v>278</v>
      </c>
      <c r="AO27" s="18" t="s">
        <v>179</v>
      </c>
      <c r="AP27" s="16" t="s">
        <v>279</v>
      </c>
      <c r="AQ27" s="18" t="s">
        <v>280</v>
      </c>
      <c r="AR27" s="24" t="s">
        <v>53</v>
      </c>
    </row>
    <row r="28" spans="1:44" s="1" customFormat="1" ht="61.5" customHeight="1">
      <c r="A28" s="16" t="s">
        <v>68</v>
      </c>
      <c r="B28" s="17" t="s">
        <v>281</v>
      </c>
      <c r="C28" s="17"/>
      <c r="D28" s="16" t="s">
        <v>282</v>
      </c>
      <c r="E28" s="18" t="s">
        <v>43</v>
      </c>
      <c r="F28" s="18" t="s">
        <v>99</v>
      </c>
      <c r="G28" s="18" t="s">
        <v>100</v>
      </c>
      <c r="H28" s="19" t="s">
        <v>283</v>
      </c>
      <c r="I28" s="20" t="s">
        <v>102</v>
      </c>
      <c r="J28" s="20" t="s">
        <v>3</v>
      </c>
      <c r="K28" s="19" t="s">
        <v>104</v>
      </c>
      <c r="L28" s="19" t="s">
        <v>157</v>
      </c>
      <c r="M28" s="19" t="s">
        <v>284</v>
      </c>
      <c r="N28" s="19" t="s">
        <v>146</v>
      </c>
      <c r="O28" s="20" t="s">
        <v>108</v>
      </c>
      <c r="P28" s="21">
        <f>1406983</f>
        <v>1406983</v>
      </c>
      <c r="Q28" s="19" t="s">
        <v>109</v>
      </c>
      <c r="R28" s="19" t="s">
        <v>285</v>
      </c>
      <c r="S28" s="21">
        <f>381545.81</f>
        <v>381545.81</v>
      </c>
      <c r="T28" s="19" t="s">
        <v>111</v>
      </c>
      <c r="U28" s="20" t="s">
        <v>2</v>
      </c>
      <c r="V28" s="16" t="s">
        <v>286</v>
      </c>
      <c r="W28" s="19" t="s">
        <v>3</v>
      </c>
      <c r="X28" s="22" t="s">
        <v>3</v>
      </c>
      <c r="Y28" s="19" t="s">
        <v>287</v>
      </c>
      <c r="Z28" s="19" t="s">
        <v>111</v>
      </c>
      <c r="AA28" s="18" t="s">
        <v>113</v>
      </c>
      <c r="AB28" s="18" t="s">
        <v>114</v>
      </c>
      <c r="AC28" s="23" t="s">
        <v>288</v>
      </c>
      <c r="AD28" s="19" t="s">
        <v>116</v>
      </c>
      <c r="AE28" s="18" t="s">
        <v>117</v>
      </c>
      <c r="AF28" s="20" t="s">
        <v>118</v>
      </c>
      <c r="AG28" s="20" t="s">
        <v>3</v>
      </c>
      <c r="AH28" s="20" t="s">
        <v>119</v>
      </c>
      <c r="AI28" s="20" t="s">
        <v>289</v>
      </c>
      <c r="AJ28" s="19" t="s">
        <v>3</v>
      </c>
      <c r="AK28" s="19" t="s">
        <v>3</v>
      </c>
      <c r="AL28" s="19" t="s">
        <v>3</v>
      </c>
      <c r="AM28" s="16" t="s">
        <v>290</v>
      </c>
      <c r="AN28" s="22" t="s">
        <v>291</v>
      </c>
      <c r="AO28" s="18" t="s">
        <v>121</v>
      </c>
      <c r="AP28" s="16" t="s">
        <v>122</v>
      </c>
      <c r="AQ28" s="18" t="s">
        <v>292</v>
      </c>
      <c r="AR28" s="24" t="s">
        <v>53</v>
      </c>
    </row>
    <row r="29" spans="1:44" s="1" customFormat="1" ht="61.5" customHeight="1">
      <c r="A29" s="16" t="s">
        <v>69</v>
      </c>
      <c r="B29" s="17" t="s">
        <v>293</v>
      </c>
      <c r="C29" s="17"/>
      <c r="D29" s="16" t="s">
        <v>294</v>
      </c>
      <c r="E29" s="18" t="s">
        <v>43</v>
      </c>
      <c r="F29" s="18" t="s">
        <v>99</v>
      </c>
      <c r="G29" s="18" t="s">
        <v>100</v>
      </c>
      <c r="H29" s="19" t="s">
        <v>295</v>
      </c>
      <c r="I29" s="20" t="s">
        <v>102</v>
      </c>
      <c r="J29" s="20" t="s">
        <v>3</v>
      </c>
      <c r="K29" s="19" t="s">
        <v>104</v>
      </c>
      <c r="L29" s="19" t="s">
        <v>157</v>
      </c>
      <c r="M29" s="19" t="s">
        <v>296</v>
      </c>
      <c r="N29" s="19" t="s">
        <v>146</v>
      </c>
      <c r="O29" s="20" t="s">
        <v>3</v>
      </c>
      <c r="P29" s="21">
        <f>1376388</f>
        <v>1376388</v>
      </c>
      <c r="Q29" s="19" t="s">
        <v>109</v>
      </c>
      <c r="R29" s="19" t="s">
        <v>110</v>
      </c>
      <c r="S29" s="21">
        <f>353640.88</f>
        <v>353640.88</v>
      </c>
      <c r="T29" s="19" t="s">
        <v>3</v>
      </c>
      <c r="U29" s="20" t="s">
        <v>2</v>
      </c>
      <c r="V29" s="16" t="s">
        <v>297</v>
      </c>
      <c r="W29" s="19" t="s">
        <v>3</v>
      </c>
      <c r="X29" s="22" t="s">
        <v>3</v>
      </c>
      <c r="Y29" s="19" t="s">
        <v>148</v>
      </c>
      <c r="Z29" s="19" t="s">
        <v>111</v>
      </c>
      <c r="AA29" s="18" t="s">
        <v>113</v>
      </c>
      <c r="AB29" s="18" t="s">
        <v>114</v>
      </c>
      <c r="AC29" s="23" t="s">
        <v>298</v>
      </c>
      <c r="AD29" s="19" t="s">
        <v>116</v>
      </c>
      <c r="AE29" s="18" t="s">
        <v>117</v>
      </c>
      <c r="AF29" s="20" t="s">
        <v>118</v>
      </c>
      <c r="AG29" s="20" t="s">
        <v>3</v>
      </c>
      <c r="AH29" s="20" t="s">
        <v>119</v>
      </c>
      <c r="AI29" s="20" t="s">
        <v>299</v>
      </c>
      <c r="AJ29" s="19" t="s">
        <v>3</v>
      </c>
      <c r="AK29" s="19" t="s">
        <v>3</v>
      </c>
      <c r="AL29" s="19" t="s">
        <v>3</v>
      </c>
      <c r="AM29" s="16" t="s">
        <v>300</v>
      </c>
      <c r="AN29" s="22" t="s">
        <v>301</v>
      </c>
      <c r="AO29" s="18" t="s">
        <v>121</v>
      </c>
      <c r="AP29" s="16" t="s">
        <v>152</v>
      </c>
      <c r="AQ29" s="18" t="s">
        <v>302</v>
      </c>
      <c r="AR29" s="24" t="s">
        <v>53</v>
      </c>
    </row>
    <row r="30" spans="1:44" s="1" customFormat="1" ht="103.5" customHeight="1">
      <c r="A30" s="16" t="s">
        <v>70</v>
      </c>
      <c r="B30" s="17" t="s">
        <v>303</v>
      </c>
      <c r="C30" s="17"/>
      <c r="D30" s="16" t="s">
        <v>304</v>
      </c>
      <c r="E30" s="18" t="s">
        <v>43</v>
      </c>
      <c r="F30" s="18" t="s">
        <v>99</v>
      </c>
      <c r="G30" s="18" t="s">
        <v>100</v>
      </c>
      <c r="H30" s="19" t="s">
        <v>305</v>
      </c>
      <c r="I30" s="20" t="s">
        <v>306</v>
      </c>
      <c r="J30" s="20" t="s">
        <v>3</v>
      </c>
      <c r="K30" s="19" t="s">
        <v>104</v>
      </c>
      <c r="L30" s="19" t="s">
        <v>105</v>
      </c>
      <c r="M30" s="19" t="s">
        <v>307</v>
      </c>
      <c r="N30" s="19" t="s">
        <v>308</v>
      </c>
      <c r="O30" s="20" t="s">
        <v>132</v>
      </c>
      <c r="P30" s="21">
        <f>1355855</f>
        <v>1355855</v>
      </c>
      <c r="Q30" s="19" t="s">
        <v>241</v>
      </c>
      <c r="R30" s="19" t="s">
        <v>3</v>
      </c>
      <c r="S30" s="21">
        <f>647896</f>
        <v>647896</v>
      </c>
      <c r="T30" s="19" t="s">
        <v>309</v>
      </c>
      <c r="U30" s="20" t="s">
        <v>2</v>
      </c>
      <c r="V30" s="16" t="s">
        <v>3</v>
      </c>
      <c r="W30" s="19" t="s">
        <v>3</v>
      </c>
      <c r="X30" s="22" t="s">
        <v>3</v>
      </c>
      <c r="Y30" s="19" t="s">
        <v>310</v>
      </c>
      <c r="Z30" s="19" t="s">
        <v>3</v>
      </c>
      <c r="AA30" s="18" t="s">
        <v>113</v>
      </c>
      <c r="AB30" s="18" t="s">
        <v>3</v>
      </c>
      <c r="AC30" s="23" t="s">
        <v>311</v>
      </c>
      <c r="AD30" s="19" t="s">
        <v>136</v>
      </c>
      <c r="AE30" s="18" t="s">
        <v>117</v>
      </c>
      <c r="AF30" s="20" t="s">
        <v>118</v>
      </c>
      <c r="AG30" s="20" t="s">
        <v>3</v>
      </c>
      <c r="AH30" s="20" t="s">
        <v>176</v>
      </c>
      <c r="AI30" s="20" t="s">
        <v>3</v>
      </c>
      <c r="AJ30" s="19" t="s">
        <v>3</v>
      </c>
      <c r="AK30" s="19" t="s">
        <v>3</v>
      </c>
      <c r="AL30" s="19" t="s">
        <v>3</v>
      </c>
      <c r="AM30" s="16" t="s">
        <v>312</v>
      </c>
      <c r="AN30" s="22" t="s">
        <v>313</v>
      </c>
      <c r="AO30" s="18" t="s">
        <v>3</v>
      </c>
      <c r="AP30" s="16" t="s">
        <v>140</v>
      </c>
      <c r="AQ30" s="18" t="s">
        <v>3</v>
      </c>
      <c r="AR30" s="24" t="s">
        <v>53</v>
      </c>
    </row>
    <row r="31" spans="1:44" s="1" customFormat="1" ht="61.5" customHeight="1">
      <c r="A31" s="16" t="s">
        <v>71</v>
      </c>
      <c r="B31" s="17" t="s">
        <v>314</v>
      </c>
      <c r="C31" s="17"/>
      <c r="D31" s="16" t="s">
        <v>315</v>
      </c>
      <c r="E31" s="18" t="s">
        <v>43</v>
      </c>
      <c r="F31" s="18" t="s">
        <v>99</v>
      </c>
      <c r="G31" s="18" t="s">
        <v>100</v>
      </c>
      <c r="H31" s="19" t="s">
        <v>316</v>
      </c>
      <c r="I31" s="20" t="s">
        <v>102</v>
      </c>
      <c r="J31" s="20" t="s">
        <v>3</v>
      </c>
      <c r="K31" s="19" t="s">
        <v>104</v>
      </c>
      <c r="L31" s="19" t="s">
        <v>157</v>
      </c>
      <c r="M31" s="19" t="s">
        <v>317</v>
      </c>
      <c r="N31" s="19" t="s">
        <v>146</v>
      </c>
      <c r="O31" s="20" t="s">
        <v>108</v>
      </c>
      <c r="P31" s="21">
        <f>2805847</f>
        <v>2805847</v>
      </c>
      <c r="Q31" s="19" t="s">
        <v>109</v>
      </c>
      <c r="R31" s="19" t="s">
        <v>285</v>
      </c>
      <c r="S31" s="21">
        <f>760891.8</f>
        <v>760891.8</v>
      </c>
      <c r="T31" s="19" t="s">
        <v>252</v>
      </c>
      <c r="U31" s="20" t="s">
        <v>2</v>
      </c>
      <c r="V31" s="16" t="s">
        <v>318</v>
      </c>
      <c r="W31" s="19" t="s">
        <v>3</v>
      </c>
      <c r="X31" s="22" t="s">
        <v>3</v>
      </c>
      <c r="Y31" s="19" t="s">
        <v>287</v>
      </c>
      <c r="Z31" s="19" t="s">
        <v>252</v>
      </c>
      <c r="AA31" s="18" t="s">
        <v>113</v>
      </c>
      <c r="AB31" s="18" t="s">
        <v>114</v>
      </c>
      <c r="AC31" s="23" t="s">
        <v>319</v>
      </c>
      <c r="AD31" s="19" t="s">
        <v>116</v>
      </c>
      <c r="AE31" s="18" t="s">
        <v>117</v>
      </c>
      <c r="AF31" s="20" t="s">
        <v>118</v>
      </c>
      <c r="AG31" s="20" t="s">
        <v>3</v>
      </c>
      <c r="AH31" s="20" t="s">
        <v>119</v>
      </c>
      <c r="AI31" s="20" t="s">
        <v>320</v>
      </c>
      <c r="AJ31" s="19" t="s">
        <v>3</v>
      </c>
      <c r="AK31" s="19" t="s">
        <v>3</v>
      </c>
      <c r="AL31" s="19" t="s">
        <v>3</v>
      </c>
      <c r="AM31" s="16" t="s">
        <v>321</v>
      </c>
      <c r="AN31" s="22" t="s">
        <v>322</v>
      </c>
      <c r="AO31" s="18" t="s">
        <v>121</v>
      </c>
      <c r="AP31" s="16" t="s">
        <v>152</v>
      </c>
      <c r="AQ31" s="18" t="s">
        <v>323</v>
      </c>
      <c r="AR31" s="24" t="s">
        <v>53</v>
      </c>
    </row>
    <row r="32" spans="1:44" s="1" customFormat="1" ht="103.5" customHeight="1">
      <c r="A32" s="16" t="s">
        <v>72</v>
      </c>
      <c r="B32" s="17" t="s">
        <v>324</v>
      </c>
      <c r="C32" s="17"/>
      <c r="D32" s="16" t="s">
        <v>325</v>
      </c>
      <c r="E32" s="18" t="s">
        <v>43</v>
      </c>
      <c r="F32" s="18" t="s">
        <v>99</v>
      </c>
      <c r="G32" s="18" t="s">
        <v>100</v>
      </c>
      <c r="H32" s="19" t="s">
        <v>326</v>
      </c>
      <c r="I32" s="20" t="s">
        <v>327</v>
      </c>
      <c r="J32" s="20" t="s">
        <v>3</v>
      </c>
      <c r="K32" s="19" t="s">
        <v>104</v>
      </c>
      <c r="L32" s="19" t="s">
        <v>105</v>
      </c>
      <c r="M32" s="19" t="s">
        <v>328</v>
      </c>
      <c r="N32" s="19" t="s">
        <v>329</v>
      </c>
      <c r="O32" s="20" t="s">
        <v>132</v>
      </c>
      <c r="P32" s="21">
        <f>11057791</f>
        <v>11057791</v>
      </c>
      <c r="Q32" s="19" t="s">
        <v>330</v>
      </c>
      <c r="R32" s="19" t="s">
        <v>3</v>
      </c>
      <c r="S32" s="21">
        <f>2143816.12</f>
        <v>2143816.12</v>
      </c>
      <c r="T32" s="19" t="s">
        <v>3</v>
      </c>
      <c r="U32" s="20" t="s">
        <v>2</v>
      </c>
      <c r="V32" s="16" t="s">
        <v>331</v>
      </c>
      <c r="W32" s="19" t="s">
        <v>53</v>
      </c>
      <c r="X32" s="22" t="s">
        <v>3</v>
      </c>
      <c r="Y32" s="19" t="s">
        <v>332</v>
      </c>
      <c r="Z32" s="19" t="s">
        <v>3</v>
      </c>
      <c r="AA32" s="18" t="s">
        <v>113</v>
      </c>
      <c r="AB32" s="18" t="s">
        <v>3</v>
      </c>
      <c r="AC32" s="23" t="s">
        <v>333</v>
      </c>
      <c r="AD32" s="19" t="s">
        <v>136</v>
      </c>
      <c r="AE32" s="18" t="s">
        <v>117</v>
      </c>
      <c r="AF32" s="20" t="s">
        <v>118</v>
      </c>
      <c r="AG32" s="20" t="s">
        <v>3</v>
      </c>
      <c r="AH32" s="20" t="s">
        <v>119</v>
      </c>
      <c r="AI32" s="20" t="s">
        <v>264</v>
      </c>
      <c r="AJ32" s="19" t="s">
        <v>3</v>
      </c>
      <c r="AK32" s="19" t="s">
        <v>3</v>
      </c>
      <c r="AL32" s="19" t="s">
        <v>3</v>
      </c>
      <c r="AM32" s="16" t="s">
        <v>334</v>
      </c>
      <c r="AN32" s="22" t="s">
        <v>335</v>
      </c>
      <c r="AO32" s="18" t="s">
        <v>336</v>
      </c>
      <c r="AP32" s="16" t="s">
        <v>337</v>
      </c>
      <c r="AQ32" s="18" t="s">
        <v>338</v>
      </c>
      <c r="AR32" s="24" t="s">
        <v>53</v>
      </c>
    </row>
    <row r="33" spans="1:44" s="1" customFormat="1" ht="103.5" customHeight="1">
      <c r="A33" s="16" t="s">
        <v>73</v>
      </c>
      <c r="B33" s="17" t="s">
        <v>339</v>
      </c>
      <c r="C33" s="17"/>
      <c r="D33" s="16" t="s">
        <v>340</v>
      </c>
      <c r="E33" s="18" t="s">
        <v>341</v>
      </c>
      <c r="F33" s="18" t="s">
        <v>99</v>
      </c>
      <c r="G33" s="18" t="s">
        <v>100</v>
      </c>
      <c r="H33" s="19" t="s">
        <v>342</v>
      </c>
      <c r="I33" s="20" t="s">
        <v>343</v>
      </c>
      <c r="J33" s="20" t="s">
        <v>344</v>
      </c>
      <c r="K33" s="19" t="s">
        <v>345</v>
      </c>
      <c r="L33" s="19" t="s">
        <v>105</v>
      </c>
      <c r="M33" s="19" t="s">
        <v>346</v>
      </c>
      <c r="N33" s="19" t="s">
        <v>347</v>
      </c>
      <c r="O33" s="20" t="s">
        <v>132</v>
      </c>
      <c r="P33" s="21">
        <f>3308082.83</f>
        <v>3308082.83</v>
      </c>
      <c r="Q33" s="19" t="s">
        <v>348</v>
      </c>
      <c r="R33" s="19" t="s">
        <v>3</v>
      </c>
      <c r="S33" s="21">
        <f>515689.81</f>
        <v>515689.81</v>
      </c>
      <c r="T33" s="19" t="s">
        <v>3</v>
      </c>
      <c r="U33" s="20" t="s">
        <v>2</v>
      </c>
      <c r="V33" s="16" t="s">
        <v>349</v>
      </c>
      <c r="W33" s="19" t="s">
        <v>3</v>
      </c>
      <c r="X33" s="22" t="s">
        <v>3</v>
      </c>
      <c r="Y33" s="19" t="s">
        <v>350</v>
      </c>
      <c r="Z33" s="19" t="s">
        <v>3</v>
      </c>
      <c r="AA33" s="18" t="s">
        <v>113</v>
      </c>
      <c r="AB33" s="18" t="s">
        <v>114</v>
      </c>
      <c r="AC33" s="23" t="s">
        <v>351</v>
      </c>
      <c r="AD33" s="19" t="s">
        <v>136</v>
      </c>
      <c r="AE33" s="18" t="s">
        <v>3</v>
      </c>
      <c r="AF33" s="20" t="s">
        <v>3</v>
      </c>
      <c r="AG33" s="20" t="s">
        <v>3</v>
      </c>
      <c r="AH33" s="20" t="s">
        <v>3</v>
      </c>
      <c r="AI33" s="20" t="s">
        <v>3</v>
      </c>
      <c r="AJ33" s="19" t="s">
        <v>3</v>
      </c>
      <c r="AK33" s="19" t="s">
        <v>3</v>
      </c>
      <c r="AL33" s="19" t="s">
        <v>3</v>
      </c>
      <c r="AM33" s="16" t="s">
        <v>3</v>
      </c>
      <c r="AN33" s="22" t="s">
        <v>3</v>
      </c>
      <c r="AO33" s="18" t="s">
        <v>3</v>
      </c>
      <c r="AP33" s="16" t="s">
        <v>352</v>
      </c>
      <c r="AQ33" s="18" t="s">
        <v>353</v>
      </c>
      <c r="AR33" s="24" t="s">
        <v>53</v>
      </c>
    </row>
    <row r="34" spans="1:44" s="1" customFormat="1" ht="75.75" customHeight="1">
      <c r="A34" s="16" t="s">
        <v>74</v>
      </c>
      <c r="B34" s="17" t="s">
        <v>354</v>
      </c>
      <c r="C34" s="17"/>
      <c r="D34" s="16" t="s">
        <v>3</v>
      </c>
      <c r="E34" s="18" t="s">
        <v>355</v>
      </c>
      <c r="F34" s="18" t="s">
        <v>99</v>
      </c>
      <c r="G34" s="18" t="s">
        <v>100</v>
      </c>
      <c r="H34" s="19" t="s">
        <v>356</v>
      </c>
      <c r="I34" s="20" t="s">
        <v>357</v>
      </c>
      <c r="J34" s="20" t="s">
        <v>3</v>
      </c>
      <c r="K34" s="19" t="s">
        <v>3</v>
      </c>
      <c r="L34" s="19" t="s">
        <v>3</v>
      </c>
      <c r="M34" s="19" t="s">
        <v>3</v>
      </c>
      <c r="N34" s="19" t="s">
        <v>3</v>
      </c>
      <c r="O34" s="20" t="s">
        <v>3</v>
      </c>
      <c r="P34" s="21">
        <f>148491.2</f>
        <v>148491.2</v>
      </c>
      <c r="Q34" s="19" t="s">
        <v>358</v>
      </c>
      <c r="R34" s="19" t="s">
        <v>3</v>
      </c>
      <c r="S34" s="21">
        <f>0</f>
        <v>0</v>
      </c>
      <c r="T34" s="19" t="s">
        <v>3</v>
      </c>
      <c r="U34" s="20" t="s">
        <v>2</v>
      </c>
      <c r="V34" s="16" t="s">
        <v>3</v>
      </c>
      <c r="W34" s="19" t="s">
        <v>3</v>
      </c>
      <c r="X34" s="22" t="s">
        <v>3</v>
      </c>
      <c r="Y34" s="19" t="s">
        <v>243</v>
      </c>
      <c r="Z34" s="19" t="s">
        <v>3</v>
      </c>
      <c r="AA34" s="18" t="s">
        <v>113</v>
      </c>
      <c r="AB34" s="18" t="s">
        <v>114</v>
      </c>
      <c r="AC34" s="23" t="s">
        <v>3</v>
      </c>
      <c r="AD34" s="19" t="s">
        <v>3</v>
      </c>
      <c r="AE34" s="18" t="s">
        <v>3</v>
      </c>
      <c r="AF34" s="20" t="s">
        <v>3</v>
      </c>
      <c r="AG34" s="20" t="s">
        <v>3</v>
      </c>
      <c r="AH34" s="20" t="s">
        <v>3</v>
      </c>
      <c r="AI34" s="20" t="s">
        <v>3</v>
      </c>
      <c r="AJ34" s="19" t="s">
        <v>3</v>
      </c>
      <c r="AK34" s="19" t="s">
        <v>3</v>
      </c>
      <c r="AL34" s="19" t="s">
        <v>3</v>
      </c>
      <c r="AM34" s="16" t="s">
        <v>3</v>
      </c>
      <c r="AN34" s="22" t="s">
        <v>3</v>
      </c>
      <c r="AO34" s="18" t="s">
        <v>3</v>
      </c>
      <c r="AP34" s="16" t="s">
        <v>3</v>
      </c>
      <c r="AQ34" s="18" t="s">
        <v>3</v>
      </c>
      <c r="AR34" s="24" t="s">
        <v>53</v>
      </c>
    </row>
    <row r="35" spans="1:44" s="1" customFormat="1" ht="103.5" customHeight="1">
      <c r="A35" s="16" t="s">
        <v>75</v>
      </c>
      <c r="B35" s="17" t="s">
        <v>359</v>
      </c>
      <c r="C35" s="17"/>
      <c r="D35" s="16" t="s">
        <v>360</v>
      </c>
      <c r="E35" s="18" t="s">
        <v>359</v>
      </c>
      <c r="F35" s="18" t="s">
        <v>99</v>
      </c>
      <c r="G35" s="18" t="s">
        <v>100</v>
      </c>
      <c r="H35" s="19" t="s">
        <v>361</v>
      </c>
      <c r="I35" s="20" t="s">
        <v>343</v>
      </c>
      <c r="J35" s="20" t="s">
        <v>344</v>
      </c>
      <c r="K35" s="19" t="s">
        <v>345</v>
      </c>
      <c r="L35" s="19" t="s">
        <v>105</v>
      </c>
      <c r="M35" s="19" t="s">
        <v>362</v>
      </c>
      <c r="N35" s="19" t="s">
        <v>347</v>
      </c>
      <c r="O35" s="20" t="s">
        <v>132</v>
      </c>
      <c r="P35" s="21">
        <f>655178.57</f>
        <v>655178.57</v>
      </c>
      <c r="Q35" s="19" t="s">
        <v>348</v>
      </c>
      <c r="R35" s="19" t="s">
        <v>3</v>
      </c>
      <c r="S35" s="21">
        <f>0</f>
        <v>0</v>
      </c>
      <c r="T35" s="19" t="s">
        <v>3</v>
      </c>
      <c r="U35" s="20" t="s">
        <v>2</v>
      </c>
      <c r="V35" s="16" t="s">
        <v>363</v>
      </c>
      <c r="W35" s="19" t="s">
        <v>3</v>
      </c>
      <c r="X35" s="22" t="s">
        <v>3</v>
      </c>
      <c r="Y35" s="19" t="s">
        <v>243</v>
      </c>
      <c r="Z35" s="19" t="s">
        <v>3</v>
      </c>
      <c r="AA35" s="18" t="s">
        <v>113</v>
      </c>
      <c r="AB35" s="18" t="s">
        <v>114</v>
      </c>
      <c r="AC35" s="23" t="s">
        <v>89</v>
      </c>
      <c r="AD35" s="19" t="s">
        <v>116</v>
      </c>
      <c r="AE35" s="18" t="s">
        <v>117</v>
      </c>
      <c r="AF35" s="20" t="s">
        <v>118</v>
      </c>
      <c r="AG35" s="20" t="s">
        <v>3</v>
      </c>
      <c r="AH35" s="20" t="s">
        <v>119</v>
      </c>
      <c r="AI35" s="20" t="s">
        <v>320</v>
      </c>
      <c r="AJ35" s="19" t="s">
        <v>3</v>
      </c>
      <c r="AK35" s="19" t="s">
        <v>3</v>
      </c>
      <c r="AL35" s="19" t="s">
        <v>3</v>
      </c>
      <c r="AM35" s="16" t="s">
        <v>3</v>
      </c>
      <c r="AN35" s="22" t="s">
        <v>3</v>
      </c>
      <c r="AO35" s="18" t="s">
        <v>3</v>
      </c>
      <c r="AP35" s="16" t="s">
        <v>352</v>
      </c>
      <c r="AQ35" s="18" t="s">
        <v>364</v>
      </c>
      <c r="AR35" s="24" t="s">
        <v>53</v>
      </c>
    </row>
    <row r="36" spans="1:44" s="1" customFormat="1" ht="103.5" customHeight="1">
      <c r="A36" s="16" t="s">
        <v>76</v>
      </c>
      <c r="B36" s="17" t="s">
        <v>365</v>
      </c>
      <c r="C36" s="17"/>
      <c r="D36" s="16" t="s">
        <v>366</v>
      </c>
      <c r="E36" s="18" t="s">
        <v>367</v>
      </c>
      <c r="F36" s="18" t="s">
        <v>99</v>
      </c>
      <c r="G36" s="18" t="s">
        <v>100</v>
      </c>
      <c r="H36" s="19" t="s">
        <v>368</v>
      </c>
      <c r="I36" s="20" t="s">
        <v>369</v>
      </c>
      <c r="J36" s="20" t="s">
        <v>3</v>
      </c>
      <c r="K36" s="19" t="s">
        <v>104</v>
      </c>
      <c r="L36" s="19" t="s">
        <v>105</v>
      </c>
      <c r="M36" s="19" t="s">
        <v>370</v>
      </c>
      <c r="N36" s="19" t="s">
        <v>371</v>
      </c>
      <c r="O36" s="20" t="s">
        <v>132</v>
      </c>
      <c r="P36" s="21">
        <f>22421</f>
        <v>22421</v>
      </c>
      <c r="Q36" s="19" t="s">
        <v>372</v>
      </c>
      <c r="R36" s="19" t="s">
        <v>3</v>
      </c>
      <c r="S36" s="21">
        <f>0</f>
        <v>0</v>
      </c>
      <c r="T36" s="19" t="s">
        <v>373</v>
      </c>
      <c r="U36" s="20" t="s">
        <v>2</v>
      </c>
      <c r="V36" s="16" t="s">
        <v>374</v>
      </c>
      <c r="W36" s="19" t="s">
        <v>3</v>
      </c>
      <c r="X36" s="21">
        <f>22421</f>
        <v>22421</v>
      </c>
      <c r="Y36" s="19" t="s">
        <v>243</v>
      </c>
      <c r="Z36" s="19" t="s">
        <v>373</v>
      </c>
      <c r="AA36" s="18" t="s">
        <v>113</v>
      </c>
      <c r="AB36" s="18" t="s">
        <v>114</v>
      </c>
      <c r="AC36" s="23" t="s">
        <v>375</v>
      </c>
      <c r="AD36" s="19" t="s">
        <v>116</v>
      </c>
      <c r="AE36" s="18" t="s">
        <v>117</v>
      </c>
      <c r="AF36" s="20" t="s">
        <v>118</v>
      </c>
      <c r="AG36" s="20" t="s">
        <v>3</v>
      </c>
      <c r="AH36" s="20" t="s">
        <v>119</v>
      </c>
      <c r="AI36" s="20" t="s">
        <v>3</v>
      </c>
      <c r="AJ36" s="19" t="s">
        <v>3</v>
      </c>
      <c r="AK36" s="19" t="s">
        <v>3</v>
      </c>
      <c r="AL36" s="19" t="s">
        <v>3</v>
      </c>
      <c r="AM36" s="16" t="s">
        <v>376</v>
      </c>
      <c r="AN36" s="22" t="s">
        <v>377</v>
      </c>
      <c r="AO36" s="18" t="s">
        <v>378</v>
      </c>
      <c r="AP36" s="16" t="s">
        <v>279</v>
      </c>
      <c r="AQ36" s="18" t="s">
        <v>379</v>
      </c>
      <c r="AR36" s="24" t="s">
        <v>53</v>
      </c>
    </row>
    <row r="37" spans="1:44" s="1" customFormat="1" ht="75.75" customHeight="1">
      <c r="A37" s="16" t="s">
        <v>77</v>
      </c>
      <c r="B37" s="17" t="s">
        <v>367</v>
      </c>
      <c r="C37" s="17"/>
      <c r="D37" s="16" t="s">
        <v>380</v>
      </c>
      <c r="E37" s="18" t="s">
        <v>367</v>
      </c>
      <c r="F37" s="18" t="s">
        <v>99</v>
      </c>
      <c r="G37" s="18" t="s">
        <v>100</v>
      </c>
      <c r="H37" s="19" t="s">
        <v>381</v>
      </c>
      <c r="I37" s="20" t="s">
        <v>102</v>
      </c>
      <c r="J37" s="20" t="s">
        <v>3</v>
      </c>
      <c r="K37" s="19" t="s">
        <v>104</v>
      </c>
      <c r="L37" s="19" t="s">
        <v>157</v>
      </c>
      <c r="M37" s="19" t="s">
        <v>382</v>
      </c>
      <c r="N37" s="19" t="s">
        <v>146</v>
      </c>
      <c r="O37" s="20" t="s">
        <v>108</v>
      </c>
      <c r="P37" s="21">
        <f>1029179</f>
        <v>1029179</v>
      </c>
      <c r="Q37" s="19" t="s">
        <v>109</v>
      </c>
      <c r="R37" s="19" t="s">
        <v>285</v>
      </c>
      <c r="S37" s="21">
        <f>279879.28</f>
        <v>279879.28</v>
      </c>
      <c r="T37" s="19" t="s">
        <v>3</v>
      </c>
      <c r="U37" s="20" t="s">
        <v>2</v>
      </c>
      <c r="V37" s="16" t="s">
        <v>383</v>
      </c>
      <c r="W37" s="19" t="s">
        <v>3</v>
      </c>
      <c r="X37" s="22" t="s">
        <v>3</v>
      </c>
      <c r="Y37" s="19" t="s">
        <v>384</v>
      </c>
      <c r="Z37" s="19" t="s">
        <v>3</v>
      </c>
      <c r="AA37" s="18" t="s">
        <v>113</v>
      </c>
      <c r="AB37" s="18" t="s">
        <v>114</v>
      </c>
      <c r="AC37" s="23" t="s">
        <v>385</v>
      </c>
      <c r="AD37" s="19" t="s">
        <v>116</v>
      </c>
      <c r="AE37" s="18" t="s">
        <v>117</v>
      </c>
      <c r="AF37" s="20" t="s">
        <v>118</v>
      </c>
      <c r="AG37" s="20" t="s">
        <v>3</v>
      </c>
      <c r="AH37" s="20" t="s">
        <v>176</v>
      </c>
      <c r="AI37" s="20" t="s">
        <v>3</v>
      </c>
      <c r="AJ37" s="19" t="s">
        <v>3</v>
      </c>
      <c r="AK37" s="19" t="s">
        <v>3</v>
      </c>
      <c r="AL37" s="19" t="s">
        <v>3</v>
      </c>
      <c r="AM37" s="16" t="s">
        <v>386</v>
      </c>
      <c r="AN37" s="22" t="s">
        <v>387</v>
      </c>
      <c r="AO37" s="18" t="s">
        <v>378</v>
      </c>
      <c r="AP37" s="16" t="s">
        <v>3</v>
      </c>
      <c r="AQ37" s="18" t="s">
        <v>388</v>
      </c>
      <c r="AR37" s="24" t="s">
        <v>53</v>
      </c>
    </row>
    <row r="38" spans="1:44" s="1" customFormat="1" ht="46.5" customHeight="1">
      <c r="A38" s="16" t="s">
        <v>78</v>
      </c>
      <c r="B38" s="17" t="s">
        <v>389</v>
      </c>
      <c r="C38" s="17"/>
      <c r="D38" s="16" t="s">
        <v>3</v>
      </c>
      <c r="E38" s="18" t="s">
        <v>390</v>
      </c>
      <c r="F38" s="18" t="s">
        <v>99</v>
      </c>
      <c r="G38" s="18" t="s">
        <v>100</v>
      </c>
      <c r="H38" s="19" t="s">
        <v>391</v>
      </c>
      <c r="I38" s="20" t="s">
        <v>392</v>
      </c>
      <c r="J38" s="20" t="s">
        <v>3</v>
      </c>
      <c r="K38" s="19" t="s">
        <v>3</v>
      </c>
      <c r="L38" s="19" t="s">
        <v>3</v>
      </c>
      <c r="M38" s="19" t="s">
        <v>3</v>
      </c>
      <c r="N38" s="19" t="s">
        <v>3</v>
      </c>
      <c r="O38" s="20" t="s">
        <v>3</v>
      </c>
      <c r="P38" s="21">
        <f>150615</f>
        <v>150615</v>
      </c>
      <c r="Q38" s="19" t="s">
        <v>393</v>
      </c>
      <c r="R38" s="19" t="s">
        <v>394</v>
      </c>
      <c r="S38" s="21">
        <f>113798</f>
        <v>113798</v>
      </c>
      <c r="T38" s="19" t="s">
        <v>3</v>
      </c>
      <c r="U38" s="20" t="s">
        <v>2</v>
      </c>
      <c r="V38" s="16" t="s">
        <v>395</v>
      </c>
      <c r="W38" s="19" t="s">
        <v>3</v>
      </c>
      <c r="X38" s="22" t="s">
        <v>3</v>
      </c>
      <c r="Y38" s="19" t="s">
        <v>396</v>
      </c>
      <c r="Z38" s="19" t="s">
        <v>3</v>
      </c>
      <c r="AA38" s="18" t="s">
        <v>113</v>
      </c>
      <c r="AB38" s="18" t="s">
        <v>3</v>
      </c>
      <c r="AC38" s="23" t="s">
        <v>397</v>
      </c>
      <c r="AD38" s="19" t="s">
        <v>3</v>
      </c>
      <c r="AE38" s="18" t="s">
        <v>3</v>
      </c>
      <c r="AF38" s="20" t="s">
        <v>3</v>
      </c>
      <c r="AG38" s="20" t="s">
        <v>3</v>
      </c>
      <c r="AH38" s="20" t="s">
        <v>3</v>
      </c>
      <c r="AI38" s="20" t="s">
        <v>3</v>
      </c>
      <c r="AJ38" s="19" t="s">
        <v>3</v>
      </c>
      <c r="AK38" s="19" t="s">
        <v>3</v>
      </c>
      <c r="AL38" s="19" t="s">
        <v>3</v>
      </c>
      <c r="AM38" s="16" t="s">
        <v>3</v>
      </c>
      <c r="AN38" s="22" t="s">
        <v>3</v>
      </c>
      <c r="AO38" s="18" t="s">
        <v>3</v>
      </c>
      <c r="AP38" s="16" t="s">
        <v>398</v>
      </c>
      <c r="AQ38" s="18" t="s">
        <v>3</v>
      </c>
      <c r="AR38" s="24" t="s">
        <v>53</v>
      </c>
    </row>
    <row r="39" spans="1:44" s="1" customFormat="1" ht="276" customHeight="1">
      <c r="A39" s="16" t="s">
        <v>79</v>
      </c>
      <c r="B39" s="17" t="s">
        <v>399</v>
      </c>
      <c r="C39" s="17"/>
      <c r="D39" s="16" t="s">
        <v>3</v>
      </c>
      <c r="E39" s="18" t="s">
        <v>400</v>
      </c>
      <c r="F39" s="18" t="s">
        <v>3</v>
      </c>
      <c r="G39" s="18" t="s">
        <v>100</v>
      </c>
      <c r="H39" s="19" t="s">
        <v>401</v>
      </c>
      <c r="I39" s="20" t="s">
        <v>3</v>
      </c>
      <c r="J39" s="20" t="s">
        <v>3</v>
      </c>
      <c r="K39" s="19" t="s">
        <v>3</v>
      </c>
      <c r="L39" s="19" t="s">
        <v>3</v>
      </c>
      <c r="M39" s="19" t="s">
        <v>3</v>
      </c>
      <c r="N39" s="19" t="s">
        <v>3</v>
      </c>
      <c r="O39" s="20" t="s">
        <v>3</v>
      </c>
      <c r="P39" s="21">
        <f>409924.7</f>
        <v>409924.7</v>
      </c>
      <c r="Q39" s="19" t="s">
        <v>402</v>
      </c>
      <c r="R39" s="19" t="s">
        <v>3</v>
      </c>
      <c r="S39" s="21">
        <f>0</f>
        <v>0</v>
      </c>
      <c r="T39" s="19" t="s">
        <v>403</v>
      </c>
      <c r="U39" s="20" t="s">
        <v>2</v>
      </c>
      <c r="V39" s="16" t="s">
        <v>3</v>
      </c>
      <c r="W39" s="19" t="s">
        <v>3</v>
      </c>
      <c r="X39" s="22" t="s">
        <v>3</v>
      </c>
      <c r="Y39" s="19" t="s">
        <v>243</v>
      </c>
      <c r="Z39" s="19" t="s">
        <v>3</v>
      </c>
      <c r="AA39" s="18" t="s">
        <v>3</v>
      </c>
      <c r="AB39" s="18" t="s">
        <v>3</v>
      </c>
      <c r="AC39" s="23" t="s">
        <v>59</v>
      </c>
      <c r="AD39" s="19" t="s">
        <v>404</v>
      </c>
      <c r="AE39" s="18" t="s">
        <v>3</v>
      </c>
      <c r="AF39" s="20" t="s">
        <v>3</v>
      </c>
      <c r="AG39" s="20" t="s">
        <v>3</v>
      </c>
      <c r="AH39" s="20" t="s">
        <v>3</v>
      </c>
      <c r="AI39" s="20" t="s">
        <v>3</v>
      </c>
      <c r="AJ39" s="19" t="s">
        <v>3</v>
      </c>
      <c r="AK39" s="19" t="s">
        <v>3</v>
      </c>
      <c r="AL39" s="19" t="s">
        <v>3</v>
      </c>
      <c r="AM39" s="16" t="s">
        <v>3</v>
      </c>
      <c r="AN39" s="22" t="s">
        <v>3</v>
      </c>
      <c r="AO39" s="18" t="s">
        <v>3</v>
      </c>
      <c r="AP39" s="16" t="s">
        <v>3</v>
      </c>
      <c r="AQ39" s="18" t="s">
        <v>405</v>
      </c>
      <c r="AR39" s="24" t="s">
        <v>53</v>
      </c>
    </row>
    <row r="40" spans="1:44" s="1" customFormat="1" ht="103.5" customHeight="1">
      <c r="A40" s="16" t="s">
        <v>80</v>
      </c>
      <c r="B40" s="17" t="s">
        <v>406</v>
      </c>
      <c r="C40" s="17"/>
      <c r="D40" s="16" t="s">
        <v>407</v>
      </c>
      <c r="E40" s="18" t="s">
        <v>408</v>
      </c>
      <c r="F40" s="18" t="s">
        <v>409</v>
      </c>
      <c r="G40" s="18" t="s">
        <v>100</v>
      </c>
      <c r="H40" s="19" t="s">
        <v>410</v>
      </c>
      <c r="I40" s="20" t="s">
        <v>343</v>
      </c>
      <c r="J40" s="20" t="s">
        <v>344</v>
      </c>
      <c r="K40" s="19" t="s">
        <v>104</v>
      </c>
      <c r="L40" s="19" t="s">
        <v>105</v>
      </c>
      <c r="M40" s="19" t="s">
        <v>411</v>
      </c>
      <c r="N40" s="19" t="s">
        <v>347</v>
      </c>
      <c r="O40" s="20" t="s">
        <v>132</v>
      </c>
      <c r="P40" s="21">
        <f>217320.58</f>
        <v>217320.58</v>
      </c>
      <c r="Q40" s="19" t="s">
        <v>347</v>
      </c>
      <c r="R40" s="19" t="s">
        <v>412</v>
      </c>
      <c r="S40" s="21">
        <f>33876.9</f>
        <v>33876.9</v>
      </c>
      <c r="T40" s="19" t="s">
        <v>3</v>
      </c>
      <c r="U40" s="20" t="s">
        <v>2</v>
      </c>
      <c r="V40" s="16" t="s">
        <v>413</v>
      </c>
      <c r="W40" s="19" t="s">
        <v>3</v>
      </c>
      <c r="X40" s="22" t="s">
        <v>3</v>
      </c>
      <c r="Y40" s="19" t="s">
        <v>350</v>
      </c>
      <c r="Z40" s="19" t="s">
        <v>3</v>
      </c>
      <c r="AA40" s="18" t="s">
        <v>113</v>
      </c>
      <c r="AB40" s="18" t="s">
        <v>3</v>
      </c>
      <c r="AC40" s="23" t="s">
        <v>79</v>
      </c>
      <c r="AD40" s="19" t="s">
        <v>414</v>
      </c>
      <c r="AE40" s="18" t="s">
        <v>117</v>
      </c>
      <c r="AF40" s="20" t="s">
        <v>118</v>
      </c>
      <c r="AG40" s="20" t="s">
        <v>3</v>
      </c>
      <c r="AH40" s="20" t="s">
        <v>119</v>
      </c>
      <c r="AI40" s="20" t="s">
        <v>320</v>
      </c>
      <c r="AJ40" s="19" t="s">
        <v>415</v>
      </c>
      <c r="AK40" s="19" t="s">
        <v>3</v>
      </c>
      <c r="AL40" s="19" t="s">
        <v>3</v>
      </c>
      <c r="AM40" s="16" t="s">
        <v>416</v>
      </c>
      <c r="AN40" s="22" t="s">
        <v>417</v>
      </c>
      <c r="AO40" s="18" t="s">
        <v>418</v>
      </c>
      <c r="AP40" s="16" t="s">
        <v>337</v>
      </c>
      <c r="AQ40" s="18" t="s">
        <v>3</v>
      </c>
      <c r="AR40" s="24" t="s">
        <v>53</v>
      </c>
    </row>
    <row r="41" spans="1:44" s="1" customFormat="1" ht="103.5" customHeight="1">
      <c r="A41" s="16" t="s">
        <v>81</v>
      </c>
      <c r="B41" s="17" t="s">
        <v>419</v>
      </c>
      <c r="C41" s="17"/>
      <c r="D41" s="16" t="s">
        <v>420</v>
      </c>
      <c r="E41" s="18" t="s">
        <v>421</v>
      </c>
      <c r="F41" s="18" t="s">
        <v>3</v>
      </c>
      <c r="G41" s="18" t="s">
        <v>100</v>
      </c>
      <c r="H41" s="19" t="s">
        <v>422</v>
      </c>
      <c r="I41" s="20" t="s">
        <v>343</v>
      </c>
      <c r="J41" s="20" t="s">
        <v>344</v>
      </c>
      <c r="K41" s="19" t="s">
        <v>345</v>
      </c>
      <c r="L41" s="19" t="s">
        <v>105</v>
      </c>
      <c r="M41" s="19" t="s">
        <v>423</v>
      </c>
      <c r="N41" s="19" t="s">
        <v>347</v>
      </c>
      <c r="O41" s="20" t="s">
        <v>132</v>
      </c>
      <c r="P41" s="21">
        <f>3352351.56</f>
        <v>3352351.56</v>
      </c>
      <c r="Q41" s="19" t="s">
        <v>348</v>
      </c>
      <c r="R41" s="19" t="s">
        <v>3</v>
      </c>
      <c r="S41" s="21">
        <f>522589.95</f>
        <v>522589.95</v>
      </c>
      <c r="T41" s="19" t="s">
        <v>3</v>
      </c>
      <c r="U41" s="20" t="s">
        <v>2</v>
      </c>
      <c r="V41" s="16" t="s">
        <v>349</v>
      </c>
      <c r="W41" s="19" t="s">
        <v>3</v>
      </c>
      <c r="X41" s="22" t="s">
        <v>3</v>
      </c>
      <c r="Y41" s="19" t="s">
        <v>350</v>
      </c>
      <c r="Z41" s="19" t="s">
        <v>3</v>
      </c>
      <c r="AA41" s="18" t="s">
        <v>113</v>
      </c>
      <c r="AB41" s="18" t="s">
        <v>114</v>
      </c>
      <c r="AC41" s="23" t="s">
        <v>424</v>
      </c>
      <c r="AD41" s="19" t="s">
        <v>136</v>
      </c>
      <c r="AE41" s="18" t="s">
        <v>3</v>
      </c>
      <c r="AF41" s="20" t="s">
        <v>3</v>
      </c>
      <c r="AG41" s="20" t="s">
        <v>3</v>
      </c>
      <c r="AH41" s="20" t="s">
        <v>3</v>
      </c>
      <c r="AI41" s="20" t="s">
        <v>3</v>
      </c>
      <c r="AJ41" s="19" t="s">
        <v>3</v>
      </c>
      <c r="AK41" s="19" t="s">
        <v>3</v>
      </c>
      <c r="AL41" s="19" t="s">
        <v>3</v>
      </c>
      <c r="AM41" s="16" t="s">
        <v>3</v>
      </c>
      <c r="AN41" s="22" t="s">
        <v>3</v>
      </c>
      <c r="AO41" s="18" t="s">
        <v>3</v>
      </c>
      <c r="AP41" s="16" t="s">
        <v>352</v>
      </c>
      <c r="AQ41" s="18" t="s">
        <v>425</v>
      </c>
      <c r="AR41" s="24" t="s">
        <v>53</v>
      </c>
    </row>
    <row r="42" spans="1:44" s="1" customFormat="1" ht="103.5" customHeight="1">
      <c r="A42" s="16" t="s">
        <v>82</v>
      </c>
      <c r="B42" s="17" t="s">
        <v>426</v>
      </c>
      <c r="C42" s="17"/>
      <c r="D42" s="16" t="s">
        <v>427</v>
      </c>
      <c r="E42" s="18" t="s">
        <v>428</v>
      </c>
      <c r="F42" s="18" t="s">
        <v>99</v>
      </c>
      <c r="G42" s="18" t="s">
        <v>100</v>
      </c>
      <c r="H42" s="19" t="s">
        <v>429</v>
      </c>
      <c r="I42" s="20" t="s">
        <v>343</v>
      </c>
      <c r="J42" s="20" t="s">
        <v>430</v>
      </c>
      <c r="K42" s="19" t="s">
        <v>345</v>
      </c>
      <c r="L42" s="19" t="s">
        <v>105</v>
      </c>
      <c r="M42" s="19" t="s">
        <v>431</v>
      </c>
      <c r="N42" s="19" t="s">
        <v>347</v>
      </c>
      <c r="O42" s="20" t="s">
        <v>132</v>
      </c>
      <c r="P42" s="21">
        <f>6051134.32</f>
        <v>6051134.32</v>
      </c>
      <c r="Q42" s="19" t="s">
        <v>348</v>
      </c>
      <c r="R42" s="19" t="s">
        <v>3</v>
      </c>
      <c r="S42" s="21">
        <f>1268177.84</f>
        <v>1268177.84</v>
      </c>
      <c r="T42" s="19" t="s">
        <v>3</v>
      </c>
      <c r="U42" s="20" t="s">
        <v>2</v>
      </c>
      <c r="V42" s="16" t="s">
        <v>432</v>
      </c>
      <c r="W42" s="19" t="s">
        <v>3</v>
      </c>
      <c r="X42" s="22" t="s">
        <v>3</v>
      </c>
      <c r="Y42" s="19" t="s">
        <v>433</v>
      </c>
      <c r="Z42" s="19" t="s">
        <v>3</v>
      </c>
      <c r="AA42" s="18" t="s">
        <v>113</v>
      </c>
      <c r="AB42" s="18" t="s">
        <v>114</v>
      </c>
      <c r="AC42" s="23" t="s">
        <v>434</v>
      </c>
      <c r="AD42" s="19" t="s">
        <v>116</v>
      </c>
      <c r="AE42" s="18" t="s">
        <v>117</v>
      </c>
      <c r="AF42" s="20" t="s">
        <v>118</v>
      </c>
      <c r="AG42" s="20" t="s">
        <v>3</v>
      </c>
      <c r="AH42" s="20" t="s">
        <v>119</v>
      </c>
      <c r="AI42" s="20" t="s">
        <v>320</v>
      </c>
      <c r="AJ42" s="19" t="s">
        <v>3</v>
      </c>
      <c r="AK42" s="19" t="s">
        <v>3</v>
      </c>
      <c r="AL42" s="19" t="s">
        <v>3</v>
      </c>
      <c r="AM42" s="16" t="s">
        <v>3</v>
      </c>
      <c r="AN42" s="22" t="s">
        <v>3</v>
      </c>
      <c r="AO42" s="18" t="s">
        <v>3</v>
      </c>
      <c r="AP42" s="16" t="s">
        <v>352</v>
      </c>
      <c r="AQ42" s="18" t="s">
        <v>435</v>
      </c>
      <c r="AR42" s="24" t="s">
        <v>53</v>
      </c>
    </row>
    <row r="43" spans="1:44" s="1" customFormat="1" ht="103.5" customHeight="1">
      <c r="A43" s="16" t="s">
        <v>83</v>
      </c>
      <c r="B43" s="17" t="s">
        <v>436</v>
      </c>
      <c r="C43" s="17"/>
      <c r="D43" s="16" t="s">
        <v>437</v>
      </c>
      <c r="E43" s="18" t="s">
        <v>438</v>
      </c>
      <c r="F43" s="18" t="s">
        <v>99</v>
      </c>
      <c r="G43" s="18" t="s">
        <v>100</v>
      </c>
      <c r="H43" s="19" t="s">
        <v>439</v>
      </c>
      <c r="I43" s="20" t="s">
        <v>306</v>
      </c>
      <c r="J43" s="20" t="s">
        <v>3</v>
      </c>
      <c r="K43" s="19" t="s">
        <v>104</v>
      </c>
      <c r="L43" s="19" t="s">
        <v>105</v>
      </c>
      <c r="M43" s="19" t="s">
        <v>440</v>
      </c>
      <c r="N43" s="19" t="s">
        <v>441</v>
      </c>
      <c r="O43" s="20" t="s">
        <v>132</v>
      </c>
      <c r="P43" s="21">
        <f>1597560</f>
        <v>1597560</v>
      </c>
      <c r="Q43" s="19" t="s">
        <v>241</v>
      </c>
      <c r="R43" s="19" t="s">
        <v>3</v>
      </c>
      <c r="S43" s="21">
        <f>0</f>
        <v>0</v>
      </c>
      <c r="T43" s="19" t="s">
        <v>442</v>
      </c>
      <c r="U43" s="20" t="s">
        <v>2</v>
      </c>
      <c r="V43" s="16" t="s">
        <v>3</v>
      </c>
      <c r="W43" s="19" t="s">
        <v>3</v>
      </c>
      <c r="X43" s="22" t="s">
        <v>3</v>
      </c>
      <c r="Y43" s="19" t="s">
        <v>243</v>
      </c>
      <c r="Z43" s="19" t="s">
        <v>3</v>
      </c>
      <c r="AA43" s="18" t="s">
        <v>113</v>
      </c>
      <c r="AB43" s="18" t="s">
        <v>114</v>
      </c>
      <c r="AC43" s="23" t="s">
        <v>443</v>
      </c>
      <c r="AD43" s="19" t="s">
        <v>136</v>
      </c>
      <c r="AE43" s="18" t="s">
        <v>117</v>
      </c>
      <c r="AF43" s="20" t="s">
        <v>118</v>
      </c>
      <c r="AG43" s="20" t="s">
        <v>3</v>
      </c>
      <c r="AH43" s="20" t="s">
        <v>176</v>
      </c>
      <c r="AI43" s="20" t="s">
        <v>3</v>
      </c>
      <c r="AJ43" s="19" t="s">
        <v>3</v>
      </c>
      <c r="AK43" s="19" t="s">
        <v>3</v>
      </c>
      <c r="AL43" s="19" t="s">
        <v>3</v>
      </c>
      <c r="AM43" s="16" t="s">
        <v>3</v>
      </c>
      <c r="AN43" s="22" t="s">
        <v>3</v>
      </c>
      <c r="AO43" s="18" t="s">
        <v>3</v>
      </c>
      <c r="AP43" s="16" t="s">
        <v>140</v>
      </c>
      <c r="AQ43" s="18" t="s">
        <v>3</v>
      </c>
      <c r="AR43" s="24" t="s">
        <v>53</v>
      </c>
    </row>
    <row r="44" spans="1:44" s="1" customFormat="1" ht="61.5" customHeight="1">
      <c r="A44" s="16" t="s">
        <v>84</v>
      </c>
      <c r="B44" s="17" t="s">
        <v>444</v>
      </c>
      <c r="C44" s="17"/>
      <c r="D44" s="16" t="s">
        <v>3</v>
      </c>
      <c r="E44" s="18" t="s">
        <v>445</v>
      </c>
      <c r="F44" s="18" t="s">
        <v>99</v>
      </c>
      <c r="G44" s="18" t="s">
        <v>100</v>
      </c>
      <c r="H44" s="19" t="s">
        <v>446</v>
      </c>
      <c r="I44" s="20" t="s">
        <v>447</v>
      </c>
      <c r="J44" s="20" t="s">
        <v>3</v>
      </c>
      <c r="K44" s="19" t="s">
        <v>3</v>
      </c>
      <c r="L44" s="19" t="s">
        <v>3</v>
      </c>
      <c r="M44" s="19" t="s">
        <v>3</v>
      </c>
      <c r="N44" s="19" t="s">
        <v>3</v>
      </c>
      <c r="O44" s="20" t="s">
        <v>3</v>
      </c>
      <c r="P44" s="21">
        <f>998390.28</f>
        <v>998390.28</v>
      </c>
      <c r="Q44" s="19" t="s">
        <v>448</v>
      </c>
      <c r="R44" s="19" t="s">
        <v>449</v>
      </c>
      <c r="S44" s="21">
        <f>878882.91</f>
        <v>878882.91</v>
      </c>
      <c r="T44" s="19" t="s">
        <v>3</v>
      </c>
      <c r="U44" s="20" t="s">
        <v>2</v>
      </c>
      <c r="V44" s="16" t="s">
        <v>3</v>
      </c>
      <c r="W44" s="19" t="s">
        <v>3</v>
      </c>
      <c r="X44" s="22" t="s">
        <v>3</v>
      </c>
      <c r="Y44" s="19" t="s">
        <v>450</v>
      </c>
      <c r="Z44" s="19" t="s">
        <v>3</v>
      </c>
      <c r="AA44" s="18" t="s">
        <v>113</v>
      </c>
      <c r="AB44" s="18" t="s">
        <v>3</v>
      </c>
      <c r="AC44" s="23" t="s">
        <v>397</v>
      </c>
      <c r="AD44" s="19" t="s">
        <v>3</v>
      </c>
      <c r="AE44" s="18" t="s">
        <v>3</v>
      </c>
      <c r="AF44" s="20" t="s">
        <v>3</v>
      </c>
      <c r="AG44" s="20" t="s">
        <v>3</v>
      </c>
      <c r="AH44" s="20" t="s">
        <v>3</v>
      </c>
      <c r="AI44" s="20" t="s">
        <v>3</v>
      </c>
      <c r="AJ44" s="19" t="s">
        <v>3</v>
      </c>
      <c r="AK44" s="19" t="s">
        <v>3</v>
      </c>
      <c r="AL44" s="19" t="s">
        <v>3</v>
      </c>
      <c r="AM44" s="16" t="s">
        <v>3</v>
      </c>
      <c r="AN44" s="22" t="s">
        <v>3</v>
      </c>
      <c r="AO44" s="18" t="s">
        <v>3</v>
      </c>
      <c r="AP44" s="16" t="s">
        <v>3</v>
      </c>
      <c r="AQ44" s="18" t="s">
        <v>3</v>
      </c>
      <c r="AR44" s="24" t="s">
        <v>53</v>
      </c>
    </row>
    <row r="45" spans="1:44" s="1" customFormat="1" ht="46.5" customHeight="1">
      <c r="A45" s="16" t="s">
        <v>85</v>
      </c>
      <c r="B45" s="17" t="s">
        <v>451</v>
      </c>
      <c r="C45" s="17"/>
      <c r="D45" s="16" t="s">
        <v>3</v>
      </c>
      <c r="E45" s="18" t="s">
        <v>445</v>
      </c>
      <c r="F45" s="18" t="s">
        <v>99</v>
      </c>
      <c r="G45" s="18" t="s">
        <v>100</v>
      </c>
      <c r="H45" s="19" t="s">
        <v>452</v>
      </c>
      <c r="I45" s="20" t="s">
        <v>453</v>
      </c>
      <c r="J45" s="20" t="s">
        <v>3</v>
      </c>
      <c r="K45" s="19" t="s">
        <v>3</v>
      </c>
      <c r="L45" s="19" t="s">
        <v>3</v>
      </c>
      <c r="M45" s="19" t="s">
        <v>3</v>
      </c>
      <c r="N45" s="19" t="s">
        <v>3</v>
      </c>
      <c r="O45" s="20" t="s">
        <v>3</v>
      </c>
      <c r="P45" s="21">
        <f>1261161.34</f>
        <v>1261161.34</v>
      </c>
      <c r="Q45" s="19" t="s">
        <v>454</v>
      </c>
      <c r="R45" s="19" t="s">
        <v>3</v>
      </c>
      <c r="S45" s="21">
        <f>1155970.84</f>
        <v>1155970.84</v>
      </c>
      <c r="T45" s="19" t="s">
        <v>3</v>
      </c>
      <c r="U45" s="20" t="s">
        <v>2</v>
      </c>
      <c r="V45" s="16" t="s">
        <v>3</v>
      </c>
      <c r="W45" s="19" t="s">
        <v>3</v>
      </c>
      <c r="X45" s="22" t="s">
        <v>3</v>
      </c>
      <c r="Y45" s="19" t="s">
        <v>455</v>
      </c>
      <c r="Z45" s="19" t="s">
        <v>3</v>
      </c>
      <c r="AA45" s="18" t="s">
        <v>113</v>
      </c>
      <c r="AB45" s="18" t="s">
        <v>3</v>
      </c>
      <c r="AC45" s="23" t="s">
        <v>397</v>
      </c>
      <c r="AD45" s="19" t="s">
        <v>3</v>
      </c>
      <c r="AE45" s="18" t="s">
        <v>117</v>
      </c>
      <c r="AF45" s="20" t="s">
        <v>118</v>
      </c>
      <c r="AG45" s="20" t="s">
        <v>3</v>
      </c>
      <c r="AH45" s="20" t="s">
        <v>176</v>
      </c>
      <c r="AI45" s="20" t="s">
        <v>3</v>
      </c>
      <c r="AJ45" s="19" t="s">
        <v>3</v>
      </c>
      <c r="AK45" s="19" t="s">
        <v>3</v>
      </c>
      <c r="AL45" s="19" t="s">
        <v>3</v>
      </c>
      <c r="AM45" s="16" t="s">
        <v>3</v>
      </c>
      <c r="AN45" s="22" t="s">
        <v>3</v>
      </c>
      <c r="AO45" s="18" t="s">
        <v>3</v>
      </c>
      <c r="AP45" s="16" t="s">
        <v>456</v>
      </c>
      <c r="AQ45" s="18" t="s">
        <v>3</v>
      </c>
      <c r="AR45" s="24" t="s">
        <v>53</v>
      </c>
    </row>
    <row r="46" spans="1:44" s="1" customFormat="1" ht="103.5" customHeight="1">
      <c r="A46" s="16" t="s">
        <v>86</v>
      </c>
      <c r="B46" s="17" t="s">
        <v>457</v>
      </c>
      <c r="C46" s="17"/>
      <c r="D46" s="16" t="s">
        <v>458</v>
      </c>
      <c r="E46" s="18" t="s">
        <v>459</v>
      </c>
      <c r="F46" s="18" t="s">
        <v>99</v>
      </c>
      <c r="G46" s="18" t="s">
        <v>100</v>
      </c>
      <c r="H46" s="19" t="s">
        <v>460</v>
      </c>
      <c r="I46" s="20" t="s">
        <v>343</v>
      </c>
      <c r="J46" s="20" t="s">
        <v>461</v>
      </c>
      <c r="K46" s="19" t="s">
        <v>345</v>
      </c>
      <c r="L46" s="19" t="s">
        <v>105</v>
      </c>
      <c r="M46" s="19" t="s">
        <v>462</v>
      </c>
      <c r="N46" s="19" t="s">
        <v>347</v>
      </c>
      <c r="O46" s="20" t="s">
        <v>132</v>
      </c>
      <c r="P46" s="21">
        <f>5203589.36</f>
        <v>5203589.36</v>
      </c>
      <c r="Q46" s="19" t="s">
        <v>348</v>
      </c>
      <c r="R46" s="19" t="s">
        <v>3</v>
      </c>
      <c r="S46" s="21">
        <f>840170.15</f>
        <v>840170.15</v>
      </c>
      <c r="T46" s="19" t="s">
        <v>3</v>
      </c>
      <c r="U46" s="20" t="s">
        <v>2</v>
      </c>
      <c r="V46" s="16" t="s">
        <v>349</v>
      </c>
      <c r="W46" s="19" t="s">
        <v>3</v>
      </c>
      <c r="X46" s="22" t="s">
        <v>3</v>
      </c>
      <c r="Y46" s="19" t="s">
        <v>463</v>
      </c>
      <c r="Z46" s="19" t="s">
        <v>3</v>
      </c>
      <c r="AA46" s="18" t="s">
        <v>113</v>
      </c>
      <c r="AB46" s="18" t="s">
        <v>114</v>
      </c>
      <c r="AC46" s="23" t="s">
        <v>464</v>
      </c>
      <c r="AD46" s="19" t="s">
        <v>136</v>
      </c>
      <c r="AE46" s="18" t="s">
        <v>117</v>
      </c>
      <c r="AF46" s="20" t="s">
        <v>118</v>
      </c>
      <c r="AG46" s="20" t="s">
        <v>3</v>
      </c>
      <c r="AH46" s="20" t="s">
        <v>119</v>
      </c>
      <c r="AI46" s="20" t="s">
        <v>320</v>
      </c>
      <c r="AJ46" s="19" t="s">
        <v>3</v>
      </c>
      <c r="AK46" s="19" t="s">
        <v>3</v>
      </c>
      <c r="AL46" s="19" t="s">
        <v>3</v>
      </c>
      <c r="AM46" s="16" t="s">
        <v>3</v>
      </c>
      <c r="AN46" s="22" t="s">
        <v>3</v>
      </c>
      <c r="AO46" s="18" t="s">
        <v>3</v>
      </c>
      <c r="AP46" s="16" t="s">
        <v>352</v>
      </c>
      <c r="AQ46" s="18" t="s">
        <v>465</v>
      </c>
      <c r="AR46" s="24" t="s">
        <v>53</v>
      </c>
    </row>
    <row r="47" spans="1:44" s="1" customFormat="1" ht="61.5" customHeight="1">
      <c r="A47" s="16" t="s">
        <v>87</v>
      </c>
      <c r="B47" s="17" t="s">
        <v>466</v>
      </c>
      <c r="C47" s="17"/>
      <c r="D47" s="16" t="s">
        <v>3</v>
      </c>
      <c r="E47" s="18" t="s">
        <v>467</v>
      </c>
      <c r="F47" s="18" t="s">
        <v>3</v>
      </c>
      <c r="G47" s="18" t="s">
        <v>100</v>
      </c>
      <c r="H47" s="19" t="s">
        <v>468</v>
      </c>
      <c r="I47" s="20" t="s">
        <v>430</v>
      </c>
      <c r="J47" s="20" t="s">
        <v>461</v>
      </c>
      <c r="K47" s="19" t="s">
        <v>3</v>
      </c>
      <c r="L47" s="19" t="s">
        <v>3</v>
      </c>
      <c r="M47" s="19" t="s">
        <v>3</v>
      </c>
      <c r="N47" s="19" t="s">
        <v>3</v>
      </c>
      <c r="O47" s="20" t="s">
        <v>3</v>
      </c>
      <c r="P47" s="21">
        <f>275000</f>
        <v>275000</v>
      </c>
      <c r="Q47" s="19" t="s">
        <v>469</v>
      </c>
      <c r="R47" s="19" t="s">
        <v>449</v>
      </c>
      <c r="S47" s="21">
        <f>168933.56</f>
        <v>168933.56</v>
      </c>
      <c r="T47" s="19" t="s">
        <v>3</v>
      </c>
      <c r="U47" s="20" t="s">
        <v>2</v>
      </c>
      <c r="V47" s="16" t="s">
        <v>3</v>
      </c>
      <c r="W47" s="19" t="s">
        <v>3</v>
      </c>
      <c r="X47" s="22" t="s">
        <v>3</v>
      </c>
      <c r="Y47" s="19" t="s">
        <v>470</v>
      </c>
      <c r="Z47" s="19" t="s">
        <v>3</v>
      </c>
      <c r="AA47" s="18" t="s">
        <v>113</v>
      </c>
      <c r="AB47" s="18" t="s">
        <v>114</v>
      </c>
      <c r="AC47" s="23" t="s">
        <v>397</v>
      </c>
      <c r="AD47" s="19" t="s">
        <v>3</v>
      </c>
      <c r="AE47" s="18" t="s">
        <v>117</v>
      </c>
      <c r="AF47" s="20" t="s">
        <v>118</v>
      </c>
      <c r="AG47" s="20" t="s">
        <v>3</v>
      </c>
      <c r="AH47" s="20" t="s">
        <v>119</v>
      </c>
      <c r="AI47" s="20" t="s">
        <v>320</v>
      </c>
      <c r="AJ47" s="19" t="s">
        <v>415</v>
      </c>
      <c r="AK47" s="19" t="s">
        <v>3</v>
      </c>
      <c r="AL47" s="19" t="s">
        <v>3</v>
      </c>
      <c r="AM47" s="16" t="s">
        <v>3</v>
      </c>
      <c r="AN47" s="22" t="s">
        <v>3</v>
      </c>
      <c r="AO47" s="18" t="s">
        <v>3</v>
      </c>
      <c r="AP47" s="16" t="s">
        <v>471</v>
      </c>
      <c r="AQ47" s="18" t="s">
        <v>3</v>
      </c>
      <c r="AR47" s="24" t="s">
        <v>53</v>
      </c>
    </row>
    <row r="48" spans="1:44" s="1" customFormat="1" ht="61.5" customHeight="1">
      <c r="A48" s="16" t="s">
        <v>88</v>
      </c>
      <c r="B48" s="17" t="s">
        <v>472</v>
      </c>
      <c r="C48" s="17"/>
      <c r="D48" s="16" t="s">
        <v>473</v>
      </c>
      <c r="E48" s="18" t="s">
        <v>474</v>
      </c>
      <c r="F48" s="18" t="s">
        <v>99</v>
      </c>
      <c r="G48" s="18" t="s">
        <v>100</v>
      </c>
      <c r="H48" s="19" t="s">
        <v>475</v>
      </c>
      <c r="I48" s="20" t="s">
        <v>476</v>
      </c>
      <c r="J48" s="20" t="s">
        <v>3</v>
      </c>
      <c r="K48" s="19" t="s">
        <v>104</v>
      </c>
      <c r="L48" s="19" t="s">
        <v>157</v>
      </c>
      <c r="M48" s="19" t="s">
        <v>477</v>
      </c>
      <c r="N48" s="19" t="s">
        <v>478</v>
      </c>
      <c r="O48" s="20" t="s">
        <v>108</v>
      </c>
      <c r="P48" s="21">
        <f>10072</f>
        <v>10072</v>
      </c>
      <c r="Q48" s="19" t="s">
        <v>3</v>
      </c>
      <c r="R48" s="19" t="s">
        <v>3</v>
      </c>
      <c r="S48" s="21">
        <f>0</f>
        <v>0</v>
      </c>
      <c r="T48" s="19" t="s">
        <v>3</v>
      </c>
      <c r="U48" s="20" t="s">
        <v>2</v>
      </c>
      <c r="V48" s="16" t="s">
        <v>479</v>
      </c>
      <c r="W48" s="19" t="s">
        <v>3</v>
      </c>
      <c r="X48" s="22" t="s">
        <v>3</v>
      </c>
      <c r="Y48" s="19" t="s">
        <v>3</v>
      </c>
      <c r="Z48" s="19" t="s">
        <v>480</v>
      </c>
      <c r="AA48" s="18" t="s">
        <v>113</v>
      </c>
      <c r="AB48" s="18" t="s">
        <v>114</v>
      </c>
      <c r="AC48" s="23" t="s">
        <v>481</v>
      </c>
      <c r="AD48" s="19" t="s">
        <v>116</v>
      </c>
      <c r="AE48" s="18" t="s">
        <v>117</v>
      </c>
      <c r="AF48" s="20" t="s">
        <v>118</v>
      </c>
      <c r="AG48" s="20" t="s">
        <v>3</v>
      </c>
      <c r="AH48" s="20" t="s">
        <v>176</v>
      </c>
      <c r="AI48" s="20" t="s">
        <v>3</v>
      </c>
      <c r="AJ48" s="19" t="s">
        <v>3</v>
      </c>
      <c r="AK48" s="19" t="s">
        <v>3</v>
      </c>
      <c r="AL48" s="19" t="s">
        <v>3</v>
      </c>
      <c r="AM48" s="16" t="s">
        <v>482</v>
      </c>
      <c r="AN48" s="22" t="s">
        <v>483</v>
      </c>
      <c r="AO48" s="18" t="s">
        <v>179</v>
      </c>
      <c r="AP48" s="16" t="s">
        <v>3</v>
      </c>
      <c r="AQ48" s="18" t="s">
        <v>484</v>
      </c>
      <c r="AR48" s="24" t="s">
        <v>53</v>
      </c>
    </row>
    <row r="49" spans="1:44" s="1" customFormat="1" ht="61.5" customHeight="1">
      <c r="A49" s="16" t="s">
        <v>89</v>
      </c>
      <c r="B49" s="17" t="s">
        <v>485</v>
      </c>
      <c r="C49" s="17"/>
      <c r="D49" s="16" t="s">
        <v>3</v>
      </c>
      <c r="E49" s="18" t="s">
        <v>428</v>
      </c>
      <c r="F49" s="18" t="s">
        <v>3</v>
      </c>
      <c r="G49" s="18" t="s">
        <v>486</v>
      </c>
      <c r="H49" s="19" t="s">
        <v>487</v>
      </c>
      <c r="I49" s="20" t="s">
        <v>344</v>
      </c>
      <c r="J49" s="20" t="s">
        <v>3</v>
      </c>
      <c r="K49" s="19" t="s">
        <v>3</v>
      </c>
      <c r="L49" s="19" t="s">
        <v>3</v>
      </c>
      <c r="M49" s="19" t="s">
        <v>3</v>
      </c>
      <c r="N49" s="19" t="s">
        <v>3</v>
      </c>
      <c r="O49" s="20" t="s">
        <v>3</v>
      </c>
      <c r="P49" s="21">
        <f>70000</f>
        <v>70000</v>
      </c>
      <c r="Q49" s="19" t="s">
        <v>488</v>
      </c>
      <c r="R49" s="19" t="s">
        <v>3</v>
      </c>
      <c r="S49" s="21">
        <f>3500.38</f>
        <v>3500.38</v>
      </c>
      <c r="T49" s="19" t="s">
        <v>3</v>
      </c>
      <c r="U49" s="20" t="s">
        <v>2</v>
      </c>
      <c r="V49" s="16" t="s">
        <v>3</v>
      </c>
      <c r="W49" s="19" t="s">
        <v>3</v>
      </c>
      <c r="X49" s="22" t="s">
        <v>3</v>
      </c>
      <c r="Y49" s="19" t="s">
        <v>489</v>
      </c>
      <c r="Z49" s="19" t="s">
        <v>3</v>
      </c>
      <c r="AA49" s="18" t="s">
        <v>113</v>
      </c>
      <c r="AB49" s="18" t="s">
        <v>3</v>
      </c>
      <c r="AC49" s="23" t="s">
        <v>397</v>
      </c>
      <c r="AD49" s="19" t="s">
        <v>3</v>
      </c>
      <c r="AE49" s="18" t="s">
        <v>3</v>
      </c>
      <c r="AF49" s="20" t="s">
        <v>3</v>
      </c>
      <c r="AG49" s="20" t="s">
        <v>3</v>
      </c>
      <c r="AH49" s="20" t="s">
        <v>3</v>
      </c>
      <c r="AI49" s="20" t="s">
        <v>3</v>
      </c>
      <c r="AJ49" s="19" t="s">
        <v>3</v>
      </c>
      <c r="AK49" s="19" t="s">
        <v>3</v>
      </c>
      <c r="AL49" s="19" t="s">
        <v>3</v>
      </c>
      <c r="AM49" s="16" t="s">
        <v>3</v>
      </c>
      <c r="AN49" s="22" t="s">
        <v>3</v>
      </c>
      <c r="AO49" s="18" t="s">
        <v>3</v>
      </c>
      <c r="AP49" s="16" t="s">
        <v>3</v>
      </c>
      <c r="AQ49" s="18" t="s">
        <v>3</v>
      </c>
      <c r="AR49" s="24" t="s">
        <v>53</v>
      </c>
    </row>
    <row r="50" spans="1:44" s="1" customFormat="1" ht="46.5" customHeight="1">
      <c r="A50" s="16" t="s">
        <v>90</v>
      </c>
      <c r="B50" s="17" t="s">
        <v>490</v>
      </c>
      <c r="C50" s="17"/>
      <c r="D50" s="16" t="s">
        <v>3</v>
      </c>
      <c r="E50" s="18" t="s">
        <v>491</v>
      </c>
      <c r="F50" s="18" t="s">
        <v>99</v>
      </c>
      <c r="G50" s="18" t="s">
        <v>100</v>
      </c>
      <c r="H50" s="19" t="s">
        <v>492</v>
      </c>
      <c r="I50" s="20" t="s">
        <v>493</v>
      </c>
      <c r="J50" s="20" t="s">
        <v>3</v>
      </c>
      <c r="K50" s="19" t="s">
        <v>494</v>
      </c>
      <c r="L50" s="19" t="s">
        <v>3</v>
      </c>
      <c r="M50" s="19" t="s">
        <v>3</v>
      </c>
      <c r="N50" s="19" t="s">
        <v>495</v>
      </c>
      <c r="O50" s="20" t="s">
        <v>496</v>
      </c>
      <c r="P50" s="21">
        <f>389276.89</f>
        <v>389276.89</v>
      </c>
      <c r="Q50" s="19" t="s">
        <v>497</v>
      </c>
      <c r="R50" s="19" t="s">
        <v>498</v>
      </c>
      <c r="S50" s="21">
        <f>16220.34</f>
        <v>16220.34</v>
      </c>
      <c r="T50" s="19" t="s">
        <v>3</v>
      </c>
      <c r="U50" s="20" t="s">
        <v>2</v>
      </c>
      <c r="V50" s="16" t="s">
        <v>499</v>
      </c>
      <c r="W50" s="19" t="s">
        <v>3</v>
      </c>
      <c r="X50" s="22" t="s">
        <v>3</v>
      </c>
      <c r="Y50" s="19" t="s">
        <v>500</v>
      </c>
      <c r="Z50" s="19" t="s">
        <v>3</v>
      </c>
      <c r="AA50" s="18" t="s">
        <v>113</v>
      </c>
      <c r="AB50" s="18" t="s">
        <v>114</v>
      </c>
      <c r="AC50" s="23" t="s">
        <v>77</v>
      </c>
      <c r="AD50" s="19" t="s">
        <v>501</v>
      </c>
      <c r="AE50" s="18" t="s">
        <v>117</v>
      </c>
      <c r="AF50" s="20" t="s">
        <v>118</v>
      </c>
      <c r="AG50" s="20" t="s">
        <v>3</v>
      </c>
      <c r="AH50" s="20" t="s">
        <v>176</v>
      </c>
      <c r="AI50" s="20" t="s">
        <v>502</v>
      </c>
      <c r="AJ50" s="19" t="s">
        <v>3</v>
      </c>
      <c r="AK50" s="19" t="s">
        <v>3</v>
      </c>
      <c r="AL50" s="19" t="s">
        <v>3</v>
      </c>
      <c r="AM50" s="16" t="s">
        <v>3</v>
      </c>
      <c r="AN50" s="22" t="s">
        <v>3</v>
      </c>
      <c r="AO50" s="18" t="s">
        <v>503</v>
      </c>
      <c r="AP50" s="16" t="s">
        <v>504</v>
      </c>
      <c r="AQ50" s="18" t="s">
        <v>3</v>
      </c>
      <c r="AR50" s="24" t="s">
        <v>53</v>
      </c>
    </row>
    <row r="51" spans="1:44" s="1" customFormat="1" ht="103.5" customHeight="1">
      <c r="A51" s="16" t="s">
        <v>91</v>
      </c>
      <c r="B51" s="17" t="s">
        <v>505</v>
      </c>
      <c r="C51" s="17"/>
      <c r="D51" s="16" t="s">
        <v>506</v>
      </c>
      <c r="E51" s="18" t="s">
        <v>507</v>
      </c>
      <c r="F51" s="18" t="s">
        <v>99</v>
      </c>
      <c r="G51" s="18" t="s">
        <v>100</v>
      </c>
      <c r="H51" s="19" t="s">
        <v>429</v>
      </c>
      <c r="I51" s="20" t="s">
        <v>430</v>
      </c>
      <c r="J51" s="20" t="s">
        <v>461</v>
      </c>
      <c r="K51" s="19" t="s">
        <v>345</v>
      </c>
      <c r="L51" s="19" t="s">
        <v>105</v>
      </c>
      <c r="M51" s="19" t="s">
        <v>508</v>
      </c>
      <c r="N51" s="19" t="s">
        <v>347</v>
      </c>
      <c r="O51" s="20" t="s">
        <v>132</v>
      </c>
      <c r="P51" s="21">
        <f>20637278.41</f>
        <v>20637278.41</v>
      </c>
      <c r="Q51" s="19" t="s">
        <v>348</v>
      </c>
      <c r="R51" s="19" t="s">
        <v>3</v>
      </c>
      <c r="S51" s="21">
        <f>4325097.99</f>
        <v>4325097.99</v>
      </c>
      <c r="T51" s="19" t="s">
        <v>3</v>
      </c>
      <c r="U51" s="20" t="s">
        <v>2</v>
      </c>
      <c r="V51" s="16" t="s">
        <v>349</v>
      </c>
      <c r="W51" s="19" t="s">
        <v>3</v>
      </c>
      <c r="X51" s="22" t="s">
        <v>3</v>
      </c>
      <c r="Y51" s="19" t="s">
        <v>433</v>
      </c>
      <c r="Z51" s="19" t="s">
        <v>3</v>
      </c>
      <c r="AA51" s="18" t="s">
        <v>113</v>
      </c>
      <c r="AB51" s="18" t="s">
        <v>114</v>
      </c>
      <c r="AC51" s="23" t="s">
        <v>509</v>
      </c>
      <c r="AD51" s="19" t="s">
        <v>3</v>
      </c>
      <c r="AE51" s="18" t="s">
        <v>117</v>
      </c>
      <c r="AF51" s="20" t="s">
        <v>118</v>
      </c>
      <c r="AG51" s="20" t="s">
        <v>3</v>
      </c>
      <c r="AH51" s="20" t="s">
        <v>119</v>
      </c>
      <c r="AI51" s="20" t="s">
        <v>320</v>
      </c>
      <c r="AJ51" s="19" t="s">
        <v>3</v>
      </c>
      <c r="AK51" s="19" t="s">
        <v>3</v>
      </c>
      <c r="AL51" s="19" t="s">
        <v>3</v>
      </c>
      <c r="AM51" s="16" t="s">
        <v>3</v>
      </c>
      <c r="AN51" s="22" t="s">
        <v>3</v>
      </c>
      <c r="AO51" s="18" t="s">
        <v>3</v>
      </c>
      <c r="AP51" s="16" t="s">
        <v>352</v>
      </c>
      <c r="AQ51" s="18" t="s">
        <v>510</v>
      </c>
      <c r="AR51" s="24" t="s">
        <v>53</v>
      </c>
    </row>
    <row r="52" spans="1:44" s="1" customFormat="1" ht="46.5" customHeight="1">
      <c r="A52" s="16" t="s">
        <v>92</v>
      </c>
      <c r="B52" s="17" t="s">
        <v>511</v>
      </c>
      <c r="C52" s="17"/>
      <c r="D52" s="16" t="s">
        <v>3</v>
      </c>
      <c r="E52" s="18" t="s">
        <v>491</v>
      </c>
      <c r="F52" s="18" t="s">
        <v>99</v>
      </c>
      <c r="G52" s="18" t="s">
        <v>100</v>
      </c>
      <c r="H52" s="19" t="s">
        <v>512</v>
      </c>
      <c r="I52" s="20" t="s">
        <v>493</v>
      </c>
      <c r="J52" s="20" t="s">
        <v>3</v>
      </c>
      <c r="K52" s="19" t="s">
        <v>494</v>
      </c>
      <c r="L52" s="19" t="s">
        <v>3</v>
      </c>
      <c r="M52" s="19" t="s">
        <v>3</v>
      </c>
      <c r="N52" s="19" t="s">
        <v>495</v>
      </c>
      <c r="O52" s="20" t="s">
        <v>496</v>
      </c>
      <c r="P52" s="21">
        <f>389276.88</f>
        <v>389276.88</v>
      </c>
      <c r="Q52" s="19" t="s">
        <v>497</v>
      </c>
      <c r="R52" s="19" t="s">
        <v>513</v>
      </c>
      <c r="S52" s="21">
        <f>16220.33</f>
        <v>16220.33</v>
      </c>
      <c r="T52" s="19" t="s">
        <v>3</v>
      </c>
      <c r="U52" s="20" t="s">
        <v>2</v>
      </c>
      <c r="V52" s="16" t="s">
        <v>514</v>
      </c>
      <c r="W52" s="19" t="s">
        <v>3</v>
      </c>
      <c r="X52" s="22" t="s">
        <v>3</v>
      </c>
      <c r="Y52" s="19" t="s">
        <v>500</v>
      </c>
      <c r="Z52" s="19" t="s">
        <v>3</v>
      </c>
      <c r="AA52" s="18" t="s">
        <v>113</v>
      </c>
      <c r="AB52" s="18" t="s">
        <v>114</v>
      </c>
      <c r="AC52" s="23" t="s">
        <v>77</v>
      </c>
      <c r="AD52" s="19" t="s">
        <v>501</v>
      </c>
      <c r="AE52" s="18" t="s">
        <v>117</v>
      </c>
      <c r="AF52" s="20" t="s">
        <v>118</v>
      </c>
      <c r="AG52" s="20" t="s">
        <v>3</v>
      </c>
      <c r="AH52" s="20" t="s">
        <v>176</v>
      </c>
      <c r="AI52" s="20" t="s">
        <v>502</v>
      </c>
      <c r="AJ52" s="19" t="s">
        <v>3</v>
      </c>
      <c r="AK52" s="19" t="s">
        <v>3</v>
      </c>
      <c r="AL52" s="19" t="s">
        <v>3</v>
      </c>
      <c r="AM52" s="16" t="s">
        <v>3</v>
      </c>
      <c r="AN52" s="22" t="s">
        <v>3</v>
      </c>
      <c r="AO52" s="18" t="s">
        <v>503</v>
      </c>
      <c r="AP52" s="16" t="s">
        <v>504</v>
      </c>
      <c r="AQ52" s="18" t="s">
        <v>3</v>
      </c>
      <c r="AR52" s="24" t="s">
        <v>53</v>
      </c>
    </row>
    <row r="53" spans="1:44" s="1" customFormat="1" ht="46.5" customHeight="1">
      <c r="A53" s="16" t="s">
        <v>93</v>
      </c>
      <c r="B53" s="17" t="s">
        <v>511</v>
      </c>
      <c r="C53" s="17"/>
      <c r="D53" s="16" t="s">
        <v>3</v>
      </c>
      <c r="E53" s="18" t="s">
        <v>491</v>
      </c>
      <c r="F53" s="18" t="s">
        <v>99</v>
      </c>
      <c r="G53" s="18" t="s">
        <v>100</v>
      </c>
      <c r="H53" s="19" t="s">
        <v>515</v>
      </c>
      <c r="I53" s="20" t="s">
        <v>493</v>
      </c>
      <c r="J53" s="20" t="s">
        <v>3</v>
      </c>
      <c r="K53" s="19" t="s">
        <v>3</v>
      </c>
      <c r="L53" s="19" t="s">
        <v>3</v>
      </c>
      <c r="M53" s="19" t="s">
        <v>3</v>
      </c>
      <c r="N53" s="19" t="s">
        <v>3</v>
      </c>
      <c r="O53" s="20" t="s">
        <v>3</v>
      </c>
      <c r="P53" s="21">
        <f>389276.89</f>
        <v>389276.89</v>
      </c>
      <c r="Q53" s="19" t="s">
        <v>497</v>
      </c>
      <c r="R53" s="19" t="s">
        <v>513</v>
      </c>
      <c r="S53" s="21">
        <f>16220.34</f>
        <v>16220.34</v>
      </c>
      <c r="T53" s="19" t="s">
        <v>3</v>
      </c>
      <c r="U53" s="20" t="s">
        <v>2</v>
      </c>
      <c r="V53" s="16" t="s">
        <v>516</v>
      </c>
      <c r="W53" s="19" t="s">
        <v>3</v>
      </c>
      <c r="X53" s="22" t="s">
        <v>3</v>
      </c>
      <c r="Y53" s="19" t="s">
        <v>500</v>
      </c>
      <c r="Z53" s="19" t="s">
        <v>3</v>
      </c>
      <c r="AA53" s="18" t="s">
        <v>113</v>
      </c>
      <c r="AB53" s="18" t="s">
        <v>114</v>
      </c>
      <c r="AC53" s="23" t="s">
        <v>77</v>
      </c>
      <c r="AD53" s="19" t="s">
        <v>501</v>
      </c>
      <c r="AE53" s="18" t="s">
        <v>117</v>
      </c>
      <c r="AF53" s="20" t="s">
        <v>118</v>
      </c>
      <c r="AG53" s="20" t="s">
        <v>3</v>
      </c>
      <c r="AH53" s="20" t="s">
        <v>176</v>
      </c>
      <c r="AI53" s="20" t="s">
        <v>502</v>
      </c>
      <c r="AJ53" s="19" t="s">
        <v>3</v>
      </c>
      <c r="AK53" s="19" t="s">
        <v>3</v>
      </c>
      <c r="AL53" s="19" t="s">
        <v>3</v>
      </c>
      <c r="AM53" s="16" t="s">
        <v>3</v>
      </c>
      <c r="AN53" s="22" t="s">
        <v>3</v>
      </c>
      <c r="AO53" s="18" t="s">
        <v>503</v>
      </c>
      <c r="AP53" s="16" t="s">
        <v>504</v>
      </c>
      <c r="AQ53" s="18" t="s">
        <v>3</v>
      </c>
      <c r="AR53" s="24" t="s">
        <v>53</v>
      </c>
    </row>
    <row r="54" spans="1:44" s="1" customFormat="1" ht="61.5" customHeight="1">
      <c r="A54" s="16" t="s">
        <v>94</v>
      </c>
      <c r="B54" s="17" t="s">
        <v>517</v>
      </c>
      <c r="C54" s="17"/>
      <c r="D54" s="16" t="s">
        <v>3</v>
      </c>
      <c r="E54" s="18" t="s">
        <v>428</v>
      </c>
      <c r="F54" s="18" t="s">
        <v>518</v>
      </c>
      <c r="G54" s="18" t="s">
        <v>100</v>
      </c>
      <c r="H54" s="19" t="s">
        <v>519</v>
      </c>
      <c r="I54" s="20" t="s">
        <v>520</v>
      </c>
      <c r="J54" s="20" t="s">
        <v>3</v>
      </c>
      <c r="K54" s="19" t="s">
        <v>3</v>
      </c>
      <c r="L54" s="19" t="s">
        <v>3</v>
      </c>
      <c r="M54" s="19" t="s">
        <v>3</v>
      </c>
      <c r="N54" s="19" t="s">
        <v>3</v>
      </c>
      <c r="O54" s="20" t="s">
        <v>3</v>
      </c>
      <c r="P54" s="21">
        <f>303030.31</f>
        <v>303030.31</v>
      </c>
      <c r="Q54" s="19" t="s">
        <v>521</v>
      </c>
      <c r="R54" s="19" t="s">
        <v>3</v>
      </c>
      <c r="S54" s="21">
        <f>219697.06</f>
        <v>219697.06</v>
      </c>
      <c r="T54" s="19" t="s">
        <v>3</v>
      </c>
      <c r="U54" s="20" t="s">
        <v>2</v>
      </c>
      <c r="V54" s="16" t="s">
        <v>522</v>
      </c>
      <c r="W54" s="19" t="s">
        <v>3</v>
      </c>
      <c r="X54" s="22" t="s">
        <v>3</v>
      </c>
      <c r="Y54" s="19" t="s">
        <v>523</v>
      </c>
      <c r="Z54" s="19" t="s">
        <v>3</v>
      </c>
      <c r="AA54" s="18" t="s">
        <v>113</v>
      </c>
      <c r="AB54" s="18" t="s">
        <v>114</v>
      </c>
      <c r="AC54" s="23" t="s">
        <v>397</v>
      </c>
      <c r="AD54" s="19" t="s">
        <v>3</v>
      </c>
      <c r="AE54" s="18" t="s">
        <v>117</v>
      </c>
      <c r="AF54" s="20" t="s">
        <v>118</v>
      </c>
      <c r="AG54" s="20" t="s">
        <v>3</v>
      </c>
      <c r="AH54" s="20" t="s">
        <v>119</v>
      </c>
      <c r="AI54" s="20" t="s">
        <v>320</v>
      </c>
      <c r="AJ54" s="19" t="s">
        <v>415</v>
      </c>
      <c r="AK54" s="19" t="s">
        <v>3</v>
      </c>
      <c r="AL54" s="19" t="s">
        <v>3</v>
      </c>
      <c r="AM54" s="16" t="s">
        <v>416</v>
      </c>
      <c r="AN54" s="22" t="s">
        <v>417</v>
      </c>
      <c r="AO54" s="18" t="s">
        <v>3</v>
      </c>
      <c r="AP54" s="16" t="s">
        <v>456</v>
      </c>
      <c r="AQ54" s="18" t="s">
        <v>3</v>
      </c>
      <c r="AR54" s="24" t="s">
        <v>53</v>
      </c>
    </row>
    <row r="55" spans="1:44" s="1" customFormat="1" ht="103.5" customHeight="1">
      <c r="A55" s="16" t="s">
        <v>95</v>
      </c>
      <c r="B55" s="17" t="s">
        <v>524</v>
      </c>
      <c r="C55" s="17"/>
      <c r="D55" s="16" t="s">
        <v>525</v>
      </c>
      <c r="E55" s="18" t="s">
        <v>421</v>
      </c>
      <c r="F55" s="18" t="s">
        <v>99</v>
      </c>
      <c r="G55" s="18" t="s">
        <v>100</v>
      </c>
      <c r="H55" s="19" t="s">
        <v>526</v>
      </c>
      <c r="I55" s="20" t="s">
        <v>343</v>
      </c>
      <c r="J55" s="20" t="s">
        <v>430</v>
      </c>
      <c r="K55" s="19" t="s">
        <v>345</v>
      </c>
      <c r="L55" s="19" t="s">
        <v>105</v>
      </c>
      <c r="M55" s="19" t="s">
        <v>527</v>
      </c>
      <c r="N55" s="19" t="s">
        <v>347</v>
      </c>
      <c r="O55" s="20" t="s">
        <v>132</v>
      </c>
      <c r="P55" s="21">
        <f>2202974.35</f>
        <v>2202974.35</v>
      </c>
      <c r="Q55" s="19" t="s">
        <v>348</v>
      </c>
      <c r="R55" s="19" t="s">
        <v>3</v>
      </c>
      <c r="S55" s="21">
        <f>355691.02</f>
        <v>355691.02</v>
      </c>
      <c r="T55" s="19" t="s">
        <v>3</v>
      </c>
      <c r="U55" s="20" t="s">
        <v>2</v>
      </c>
      <c r="V55" s="16" t="s">
        <v>363</v>
      </c>
      <c r="W55" s="19" t="s">
        <v>3</v>
      </c>
      <c r="X55" s="22" t="s">
        <v>3</v>
      </c>
      <c r="Y55" s="19" t="s">
        <v>463</v>
      </c>
      <c r="Z55" s="19" t="s">
        <v>3</v>
      </c>
      <c r="AA55" s="18" t="s">
        <v>113</v>
      </c>
      <c r="AB55" s="18" t="s">
        <v>114</v>
      </c>
      <c r="AC55" s="23" t="s">
        <v>528</v>
      </c>
      <c r="AD55" s="19" t="s">
        <v>116</v>
      </c>
      <c r="AE55" s="18" t="s">
        <v>117</v>
      </c>
      <c r="AF55" s="20" t="s">
        <v>118</v>
      </c>
      <c r="AG55" s="20" t="s">
        <v>3</v>
      </c>
      <c r="AH55" s="20" t="s">
        <v>119</v>
      </c>
      <c r="AI55" s="20" t="s">
        <v>320</v>
      </c>
      <c r="AJ55" s="19" t="s">
        <v>3</v>
      </c>
      <c r="AK55" s="19" t="s">
        <v>3</v>
      </c>
      <c r="AL55" s="19" t="s">
        <v>3</v>
      </c>
      <c r="AM55" s="16" t="s">
        <v>3</v>
      </c>
      <c r="AN55" s="22" t="s">
        <v>3</v>
      </c>
      <c r="AO55" s="18" t="s">
        <v>3</v>
      </c>
      <c r="AP55" s="16" t="s">
        <v>352</v>
      </c>
      <c r="AQ55" s="18" t="s">
        <v>529</v>
      </c>
      <c r="AR55" s="24" t="s">
        <v>53</v>
      </c>
    </row>
    <row r="56" spans="1:44" s="1" customFormat="1" ht="103.5" customHeight="1">
      <c r="A56" s="16" t="s">
        <v>530</v>
      </c>
      <c r="B56" s="17" t="s">
        <v>531</v>
      </c>
      <c r="C56" s="17"/>
      <c r="D56" s="16" t="s">
        <v>532</v>
      </c>
      <c r="E56" s="18" t="s">
        <v>421</v>
      </c>
      <c r="F56" s="18" t="s">
        <v>99</v>
      </c>
      <c r="G56" s="18" t="s">
        <v>100</v>
      </c>
      <c r="H56" s="19" t="s">
        <v>533</v>
      </c>
      <c r="I56" s="20" t="s">
        <v>343</v>
      </c>
      <c r="J56" s="20" t="s">
        <v>430</v>
      </c>
      <c r="K56" s="19" t="s">
        <v>345</v>
      </c>
      <c r="L56" s="19" t="s">
        <v>105</v>
      </c>
      <c r="M56" s="19" t="s">
        <v>534</v>
      </c>
      <c r="N56" s="19" t="s">
        <v>347</v>
      </c>
      <c r="O56" s="20" t="s">
        <v>132</v>
      </c>
      <c r="P56" s="21">
        <f>997255.12</f>
        <v>997255.12</v>
      </c>
      <c r="Q56" s="19" t="s">
        <v>348</v>
      </c>
      <c r="R56" s="19" t="s">
        <v>3</v>
      </c>
      <c r="S56" s="21">
        <f>209001.27</f>
        <v>209001.27</v>
      </c>
      <c r="T56" s="19" t="s">
        <v>3</v>
      </c>
      <c r="U56" s="20" t="s">
        <v>2</v>
      </c>
      <c r="V56" s="16" t="s">
        <v>349</v>
      </c>
      <c r="W56" s="19" t="s">
        <v>3</v>
      </c>
      <c r="X56" s="22" t="s">
        <v>3</v>
      </c>
      <c r="Y56" s="19" t="s">
        <v>433</v>
      </c>
      <c r="Z56" s="19" t="s">
        <v>3</v>
      </c>
      <c r="AA56" s="18" t="s">
        <v>113</v>
      </c>
      <c r="AB56" s="18" t="s">
        <v>3</v>
      </c>
      <c r="AC56" s="23" t="s">
        <v>535</v>
      </c>
      <c r="AD56" s="19" t="s">
        <v>116</v>
      </c>
      <c r="AE56" s="18" t="s">
        <v>117</v>
      </c>
      <c r="AF56" s="20" t="s">
        <v>118</v>
      </c>
      <c r="AG56" s="20" t="s">
        <v>3</v>
      </c>
      <c r="AH56" s="20" t="s">
        <v>119</v>
      </c>
      <c r="AI56" s="20" t="s">
        <v>320</v>
      </c>
      <c r="AJ56" s="19" t="s">
        <v>3</v>
      </c>
      <c r="AK56" s="19" t="s">
        <v>3</v>
      </c>
      <c r="AL56" s="19" t="s">
        <v>3</v>
      </c>
      <c r="AM56" s="16" t="s">
        <v>3</v>
      </c>
      <c r="AN56" s="22" t="s">
        <v>3</v>
      </c>
      <c r="AO56" s="18" t="s">
        <v>3</v>
      </c>
      <c r="AP56" s="16" t="s">
        <v>352</v>
      </c>
      <c r="AQ56" s="18" t="s">
        <v>536</v>
      </c>
      <c r="AR56" s="24" t="s">
        <v>53</v>
      </c>
    </row>
    <row r="57" spans="1:44" s="1" customFormat="1" ht="103.5" customHeight="1">
      <c r="A57" s="16" t="s">
        <v>537</v>
      </c>
      <c r="B57" s="17" t="s">
        <v>538</v>
      </c>
      <c r="C57" s="17"/>
      <c r="D57" s="16" t="s">
        <v>539</v>
      </c>
      <c r="E57" s="18" t="s">
        <v>540</v>
      </c>
      <c r="F57" s="18" t="s">
        <v>99</v>
      </c>
      <c r="G57" s="18" t="s">
        <v>100</v>
      </c>
      <c r="H57" s="19" t="s">
        <v>541</v>
      </c>
      <c r="I57" s="20" t="s">
        <v>343</v>
      </c>
      <c r="J57" s="20" t="s">
        <v>344</v>
      </c>
      <c r="K57" s="19" t="s">
        <v>345</v>
      </c>
      <c r="L57" s="19" t="s">
        <v>105</v>
      </c>
      <c r="M57" s="19" t="s">
        <v>542</v>
      </c>
      <c r="N57" s="19" t="s">
        <v>348</v>
      </c>
      <c r="O57" s="20" t="s">
        <v>132</v>
      </c>
      <c r="P57" s="21">
        <f>956205.92</f>
        <v>956205.92</v>
      </c>
      <c r="Q57" s="19" t="s">
        <v>348</v>
      </c>
      <c r="R57" s="19" t="s">
        <v>3</v>
      </c>
      <c r="S57" s="21">
        <f>149060.39</f>
        <v>149060.39</v>
      </c>
      <c r="T57" s="19" t="s">
        <v>3</v>
      </c>
      <c r="U57" s="20" t="s">
        <v>2</v>
      </c>
      <c r="V57" s="16" t="s">
        <v>349</v>
      </c>
      <c r="W57" s="19" t="s">
        <v>3</v>
      </c>
      <c r="X57" s="22" t="s">
        <v>3</v>
      </c>
      <c r="Y57" s="19" t="s">
        <v>350</v>
      </c>
      <c r="Z57" s="19" t="s">
        <v>3</v>
      </c>
      <c r="AA57" s="18" t="s">
        <v>113</v>
      </c>
      <c r="AB57" s="18" t="s">
        <v>114</v>
      </c>
      <c r="AC57" s="23" t="s">
        <v>543</v>
      </c>
      <c r="AD57" s="19" t="s">
        <v>136</v>
      </c>
      <c r="AE57" s="18" t="s">
        <v>117</v>
      </c>
      <c r="AF57" s="20" t="s">
        <v>118</v>
      </c>
      <c r="AG57" s="20" t="s">
        <v>3</v>
      </c>
      <c r="AH57" s="20" t="s">
        <v>119</v>
      </c>
      <c r="AI57" s="20" t="s">
        <v>320</v>
      </c>
      <c r="AJ57" s="19" t="s">
        <v>3</v>
      </c>
      <c r="AK57" s="19" t="s">
        <v>3</v>
      </c>
      <c r="AL57" s="19" t="s">
        <v>3</v>
      </c>
      <c r="AM57" s="16" t="s">
        <v>3</v>
      </c>
      <c r="AN57" s="22" t="s">
        <v>3</v>
      </c>
      <c r="AO57" s="18" t="s">
        <v>3</v>
      </c>
      <c r="AP57" s="16" t="s">
        <v>352</v>
      </c>
      <c r="AQ57" s="18" t="s">
        <v>544</v>
      </c>
      <c r="AR57" s="24" t="s">
        <v>53</v>
      </c>
    </row>
    <row r="58" spans="1:44" s="1" customFormat="1" ht="61.5" customHeight="1">
      <c r="A58" s="16" t="s">
        <v>545</v>
      </c>
      <c r="B58" s="17" t="s">
        <v>546</v>
      </c>
      <c r="C58" s="17"/>
      <c r="D58" s="16" t="s">
        <v>3</v>
      </c>
      <c r="E58" s="18" t="s">
        <v>428</v>
      </c>
      <c r="F58" s="18" t="s">
        <v>3</v>
      </c>
      <c r="G58" s="18" t="s">
        <v>100</v>
      </c>
      <c r="H58" s="19" t="s">
        <v>547</v>
      </c>
      <c r="I58" s="20" t="s">
        <v>548</v>
      </c>
      <c r="J58" s="20" t="s">
        <v>3</v>
      </c>
      <c r="K58" s="19" t="s">
        <v>3</v>
      </c>
      <c r="L58" s="19" t="s">
        <v>3</v>
      </c>
      <c r="M58" s="19" t="s">
        <v>3</v>
      </c>
      <c r="N58" s="19" t="s">
        <v>3</v>
      </c>
      <c r="O58" s="20" t="s">
        <v>3</v>
      </c>
      <c r="P58" s="21">
        <f>2905862.85</f>
        <v>2905862.85</v>
      </c>
      <c r="Q58" s="19" t="s">
        <v>549</v>
      </c>
      <c r="R58" s="19" t="s">
        <v>449</v>
      </c>
      <c r="S58" s="21">
        <f>930606.54</f>
        <v>930606.54</v>
      </c>
      <c r="T58" s="19" t="s">
        <v>3</v>
      </c>
      <c r="U58" s="20" t="s">
        <v>2</v>
      </c>
      <c r="V58" s="16" t="s">
        <v>3</v>
      </c>
      <c r="W58" s="19" t="s">
        <v>3</v>
      </c>
      <c r="X58" s="22" t="s">
        <v>3</v>
      </c>
      <c r="Y58" s="19" t="s">
        <v>550</v>
      </c>
      <c r="Z58" s="19" t="s">
        <v>3</v>
      </c>
      <c r="AA58" s="18" t="s">
        <v>113</v>
      </c>
      <c r="AB58" s="18" t="s">
        <v>3</v>
      </c>
      <c r="AC58" s="23" t="s">
        <v>397</v>
      </c>
      <c r="AD58" s="19" t="s">
        <v>3</v>
      </c>
      <c r="AE58" s="18" t="s">
        <v>3</v>
      </c>
      <c r="AF58" s="20" t="s">
        <v>3</v>
      </c>
      <c r="AG58" s="20" t="s">
        <v>3</v>
      </c>
      <c r="AH58" s="20" t="s">
        <v>3</v>
      </c>
      <c r="AI58" s="20" t="s">
        <v>3</v>
      </c>
      <c r="AJ58" s="19" t="s">
        <v>3</v>
      </c>
      <c r="AK58" s="19" t="s">
        <v>3</v>
      </c>
      <c r="AL58" s="19" t="s">
        <v>3</v>
      </c>
      <c r="AM58" s="16" t="s">
        <v>3</v>
      </c>
      <c r="AN58" s="22" t="s">
        <v>3</v>
      </c>
      <c r="AO58" s="18" t="s">
        <v>3</v>
      </c>
      <c r="AP58" s="16" t="s">
        <v>3</v>
      </c>
      <c r="AQ58" s="18" t="s">
        <v>3</v>
      </c>
      <c r="AR58" s="24" t="s">
        <v>53</v>
      </c>
    </row>
    <row r="59" spans="1:44" s="1" customFormat="1" ht="21" customHeight="1">
      <c r="A59" s="25" t="s">
        <v>551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>
        <f>83052476.36</f>
        <v>83052476.36</v>
      </c>
      <c r="Q59" s="27" t="s">
        <v>552</v>
      </c>
      <c r="R59" s="27" t="s">
        <v>3</v>
      </c>
      <c r="S59" s="26">
        <f>18765386.26</f>
        <v>18765386.26</v>
      </c>
      <c r="T59" s="27" t="s">
        <v>552</v>
      </c>
      <c r="U59" s="27" t="s">
        <v>552</v>
      </c>
      <c r="V59" s="28" t="s">
        <v>552</v>
      </c>
      <c r="W59" s="27" t="s">
        <v>552</v>
      </c>
      <c r="X59" s="26">
        <f>22421</f>
        <v>22421</v>
      </c>
      <c r="Y59" s="27" t="s">
        <v>3</v>
      </c>
      <c r="Z59" s="27" t="s">
        <v>552</v>
      </c>
      <c r="AA59" s="28" t="s">
        <v>552</v>
      </c>
      <c r="AB59" s="28" t="s">
        <v>552</v>
      </c>
      <c r="AC59" s="28" t="s">
        <v>552</v>
      </c>
      <c r="AD59" s="27" t="s">
        <v>552</v>
      </c>
      <c r="AE59" s="28" t="s">
        <v>552</v>
      </c>
      <c r="AF59" s="27" t="s">
        <v>552</v>
      </c>
      <c r="AG59" s="27" t="s">
        <v>552</v>
      </c>
      <c r="AH59" s="27" t="s">
        <v>552</v>
      </c>
      <c r="AI59" s="27" t="s">
        <v>552</v>
      </c>
      <c r="AJ59" s="27" t="s">
        <v>552</v>
      </c>
      <c r="AK59" s="27" t="s">
        <v>552</v>
      </c>
      <c r="AL59" s="27" t="s">
        <v>552</v>
      </c>
      <c r="AM59" s="28" t="s">
        <v>552</v>
      </c>
      <c r="AN59" s="29" t="s">
        <v>553</v>
      </c>
      <c r="AO59" s="28" t="s">
        <v>552</v>
      </c>
      <c r="AP59" s="28" t="s">
        <v>552</v>
      </c>
      <c r="AQ59" s="28" t="s">
        <v>552</v>
      </c>
      <c r="AR59" s="30" t="s">
        <v>545</v>
      </c>
    </row>
    <row r="60" spans="1:44" s="1" customFormat="1" ht="19.5" customHeight="1">
      <c r="A60" s="31" t="s">
        <v>3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</row>
    <row r="61" spans="1:44" s="1" customFormat="1" ht="19.5" customHeight="1">
      <c r="A61" s="31" t="s">
        <v>3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</row>
    <row r="62" spans="1:44" s="1" customFormat="1" ht="19.5" customHeight="1">
      <c r="A62" s="31" t="s">
        <v>3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</row>
    <row r="63" spans="1:44" s="1" customFormat="1" ht="18.75" customHeight="1">
      <c r="A63" s="5" t="s">
        <v>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 s="1" customFormat="1" ht="9" customHeight="1">
      <c r="A64" s="5" t="s">
        <v>3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s="1" customFormat="1" ht="18.75" customHeight="1">
      <c r="A65" s="5" t="s">
        <v>554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</sheetData>
  <sheetProtection/>
  <mergeCells count="108">
    <mergeCell ref="A63:AR63"/>
    <mergeCell ref="A64:AR64"/>
    <mergeCell ref="A65:AR65"/>
    <mergeCell ref="B57:C57"/>
    <mergeCell ref="B58:C58"/>
    <mergeCell ref="A59:O59"/>
    <mergeCell ref="A60:AR60"/>
    <mergeCell ref="A61:AR61"/>
    <mergeCell ref="A62:AR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AP7:AP11"/>
    <mergeCell ref="AQ7:AQ11"/>
    <mergeCell ref="AR7:AR11"/>
    <mergeCell ref="B12:C12"/>
    <mergeCell ref="B13:C13"/>
    <mergeCell ref="B14:C14"/>
    <mergeCell ref="AK8:AK11"/>
    <mergeCell ref="AL8:AL11"/>
    <mergeCell ref="AM7:AN7"/>
    <mergeCell ref="AM8:AM11"/>
    <mergeCell ref="AN8:AN11"/>
    <mergeCell ref="AO7:AO11"/>
    <mergeCell ref="AA7:AA11"/>
    <mergeCell ref="AB7:AB11"/>
    <mergeCell ref="AC7:AD10"/>
    <mergeCell ref="AE7:AL7"/>
    <mergeCell ref="AE8:AE11"/>
    <mergeCell ref="AF8:AF11"/>
    <mergeCell ref="AG8:AG11"/>
    <mergeCell ref="AH8:AH11"/>
    <mergeCell ref="AI8:AI11"/>
    <mergeCell ref="AJ8:AJ11"/>
    <mergeCell ref="V7:Z7"/>
    <mergeCell ref="V8:V11"/>
    <mergeCell ref="W8:W11"/>
    <mergeCell ref="X8:X11"/>
    <mergeCell ref="Y8:Y11"/>
    <mergeCell ref="Z8:Z11"/>
    <mergeCell ref="P9:P11"/>
    <mergeCell ref="Q9:Q11"/>
    <mergeCell ref="R9:R11"/>
    <mergeCell ref="S9:S11"/>
    <mergeCell ref="T9:T11"/>
    <mergeCell ref="U9:U11"/>
    <mergeCell ref="J9:J11"/>
    <mergeCell ref="K9:O9"/>
    <mergeCell ref="K10:K11"/>
    <mergeCell ref="L10:L11"/>
    <mergeCell ref="M10:M11"/>
    <mergeCell ref="N10:N11"/>
    <mergeCell ref="O10:O11"/>
    <mergeCell ref="A6:AR6"/>
    <mergeCell ref="A7:A11"/>
    <mergeCell ref="B7:C11"/>
    <mergeCell ref="D7:D11"/>
    <mergeCell ref="E7:E11"/>
    <mergeCell ref="F7:F11"/>
    <mergeCell ref="G7:U8"/>
    <mergeCell ref="G9:G11"/>
    <mergeCell ref="H9:H11"/>
    <mergeCell ref="I9:I11"/>
    <mergeCell ref="A1:AR1"/>
    <mergeCell ref="A2:B2"/>
    <mergeCell ref="C2:AR2"/>
    <mergeCell ref="A3:AR3"/>
    <mergeCell ref="A4:AR4"/>
    <mergeCell ref="A5:AR5"/>
  </mergeCells>
  <printOptions/>
  <pageMargins left="0.7874015748031497" right="0.1968503937007874" top="0.1968503937007874" bottom="0.1968503937007874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Оксана</cp:lastModifiedBy>
  <dcterms:created xsi:type="dcterms:W3CDTF">2023-07-05T04:42:09Z</dcterms:created>
  <dcterms:modified xsi:type="dcterms:W3CDTF">2023-07-05T04:42:09Z</dcterms:modified>
  <cp:category/>
  <cp:version/>
  <cp:contentType/>
  <cp:contentStatus/>
</cp:coreProperties>
</file>