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860"/>
  </bookViews>
  <sheets>
    <sheet name="по ф.117,164" sheetId="10" r:id="rId1"/>
  </sheets>
  <calcPr calcId="152511"/>
</workbook>
</file>

<file path=xl/calcChain.xml><?xml version="1.0" encoding="utf-8"?>
<calcChain xmlns="http://schemas.openxmlformats.org/spreadsheetml/2006/main">
  <c r="J18" i="10" l="1"/>
  <c r="J19" i="10"/>
  <c r="J21" i="10"/>
  <c r="J22" i="10"/>
  <c r="G21" i="10"/>
  <c r="A30" i="10"/>
  <c r="C16" i="10" l="1"/>
  <c r="D16" i="10" s="1"/>
  <c r="E16" i="10" s="1"/>
  <c r="F16" i="10" s="1"/>
  <c r="G16" i="10" s="1"/>
  <c r="H16" i="10" s="1"/>
  <c r="I16" i="10" s="1"/>
  <c r="J16" i="10" s="1"/>
  <c r="K16" i="10" s="1"/>
  <c r="H34" i="10" l="1"/>
  <c r="J34" i="10" s="1"/>
  <c r="G34" i="10"/>
  <c r="I34" i="10" s="1"/>
  <c r="E33" i="10" l="1"/>
  <c r="F33" i="10"/>
  <c r="G19" i="10"/>
  <c r="I19" i="10" s="1"/>
  <c r="H42" i="10"/>
  <c r="J42" i="10" s="1"/>
  <c r="D33" i="10"/>
  <c r="C33" i="10"/>
  <c r="D17" i="10" l="1"/>
  <c r="D47" i="10" s="1"/>
  <c r="E17" i="10"/>
  <c r="F17" i="10"/>
  <c r="C17" i="10"/>
  <c r="H39" i="10" l="1"/>
  <c r="J39" i="10" s="1"/>
  <c r="H41" i="10"/>
  <c r="J41" i="10" s="1"/>
  <c r="G41" i="10"/>
  <c r="I41" i="10" s="1"/>
  <c r="H40" i="10"/>
  <c r="J40" i="10" s="1"/>
  <c r="G40" i="10"/>
  <c r="I40" i="10" s="1"/>
  <c r="G39" i="10"/>
  <c r="I39" i="10" s="1"/>
  <c r="H38" i="10"/>
  <c r="J38" i="10" s="1"/>
  <c r="G38" i="10"/>
  <c r="I38" i="10" s="1"/>
  <c r="H37" i="10"/>
  <c r="J37" i="10" s="1"/>
  <c r="G37" i="10"/>
  <c r="I37" i="10" s="1"/>
  <c r="H36" i="10"/>
  <c r="J36" i="10" s="1"/>
  <c r="G36" i="10"/>
  <c r="I36" i="10" s="1"/>
  <c r="H35" i="10"/>
  <c r="J35" i="10" s="1"/>
  <c r="G35" i="10"/>
  <c r="I35" i="10" s="1"/>
  <c r="H45" i="10"/>
  <c r="J45" i="10" s="1"/>
  <c r="G45" i="10"/>
  <c r="I45" i="10" s="1"/>
  <c r="H44" i="10"/>
  <c r="J44" i="10" s="1"/>
  <c r="G44" i="10"/>
  <c r="I44" i="10" s="1"/>
  <c r="H43" i="10"/>
  <c r="J43" i="10" s="1"/>
  <c r="G43" i="10"/>
  <c r="I43" i="10" s="1"/>
  <c r="G42" i="10"/>
  <c r="I42" i="10" s="1"/>
  <c r="H30" i="10"/>
  <c r="J30" i="10" s="1"/>
  <c r="G30" i="10"/>
  <c r="I30" i="10" s="1"/>
  <c r="H29" i="10"/>
  <c r="J29" i="10" s="1"/>
  <c r="G29" i="10"/>
  <c r="I29" i="10" s="1"/>
  <c r="H31" i="10"/>
  <c r="J31" i="10" s="1"/>
  <c r="G31" i="10"/>
  <c r="I31" i="10" s="1"/>
  <c r="H22" i="10"/>
  <c r="G22" i="10"/>
  <c r="I22" i="10" s="1"/>
  <c r="H21" i="10"/>
  <c r="I21" i="10"/>
  <c r="H20" i="10"/>
  <c r="J20" i="10" s="1"/>
  <c r="G20" i="10"/>
  <c r="I20" i="10" s="1"/>
  <c r="H19" i="10"/>
  <c r="H26" i="10"/>
  <c r="J26" i="10" s="1"/>
  <c r="G26" i="10"/>
  <c r="I26" i="10" s="1"/>
  <c r="H25" i="10"/>
  <c r="J25" i="10" s="1"/>
  <c r="G25" i="10"/>
  <c r="I25" i="10" s="1"/>
  <c r="H24" i="10"/>
  <c r="J24" i="10" s="1"/>
  <c r="G24" i="10"/>
  <c r="I24" i="10" s="1"/>
  <c r="H23" i="10"/>
  <c r="J23" i="10" s="1"/>
  <c r="G23" i="10"/>
  <c r="I23" i="10" s="1"/>
  <c r="H27" i="10"/>
  <c r="J27" i="10" s="1"/>
  <c r="G27" i="10"/>
  <c r="I27" i="10" s="1"/>
  <c r="H28" i="10"/>
  <c r="J28" i="10" s="1"/>
  <c r="G28" i="10"/>
  <c r="I28" i="10" s="1"/>
  <c r="H18" i="10"/>
  <c r="G18" i="10"/>
  <c r="I18" i="10" s="1"/>
  <c r="H32" i="10"/>
  <c r="J32" i="10" s="1"/>
  <c r="G32" i="10"/>
  <c r="I32" i="10" s="1"/>
  <c r="G33" i="10" l="1"/>
  <c r="I33" i="10" s="1"/>
  <c r="H33" i="10"/>
  <c r="J33" i="10" s="1"/>
  <c r="H17" i="10"/>
  <c r="J17" i="10" s="1"/>
  <c r="G17" i="10"/>
  <c r="I17" i="10" s="1"/>
  <c r="H48" i="10"/>
  <c r="G48" i="10"/>
  <c r="F47" i="10" l="1"/>
  <c r="H47" i="10" l="1"/>
</calcChain>
</file>

<file path=xl/sharedStrings.xml><?xml version="1.0" encoding="utf-8"?>
<sst xmlns="http://schemas.openxmlformats.org/spreadsheetml/2006/main" count="85" uniqueCount="74">
  <si>
    <t>Изменение, руб.коп</t>
  </si>
  <si>
    <t>Доходы , всего</t>
  </si>
  <si>
    <t>Расходы, всего</t>
  </si>
  <si>
    <t>на 01</t>
  </si>
  <si>
    <t>МО, ГРБС, ПБС :</t>
  </si>
  <si>
    <t>степень обобщения отчетности:</t>
  </si>
  <si>
    <t>(индивидуальная или консолидированная)</t>
  </si>
  <si>
    <t>Единица измерения:</t>
  </si>
  <si>
    <t>руб.коп.</t>
  </si>
  <si>
    <t>Изменение остатков средств</t>
  </si>
  <si>
    <t>Утвержденные бюджетные назначения (прогнозные показатели)</t>
  </si>
  <si>
    <t>Исполнено, 
   руб.</t>
  </si>
  <si>
    <t xml:space="preserve"> Изменение, %</t>
  </si>
  <si>
    <t>Х</t>
  </si>
  <si>
    <t>Периодичность: квартальная, годовая</t>
  </si>
  <si>
    <t>Результат сопоставления отчётных данных (пояснения) *</t>
  </si>
  <si>
    <r>
      <t xml:space="preserve">* </t>
    </r>
    <r>
      <rPr>
        <sz val="11"/>
        <color theme="1"/>
        <rFont val="Times New Roman"/>
        <family val="1"/>
        <charset val="204"/>
      </rPr>
      <t xml:space="preserve">Кратко описать результат сравнения - рост/снижение показателя и что повлияло на это, а также степень их существенности по отношению к финансовому результату отчетного периода </t>
    </r>
  </si>
  <si>
    <t>Наименование показателя отчётности
(доходы - группа, подгруппа кода вида доходов бюджетов
расходы - код раздела)</t>
  </si>
  <si>
    <t>Анализ исполнения бюджета</t>
  </si>
  <si>
    <t>Утвержденные бюджетные назначения (прогнозные показатели)
(гр.7 = гр.3 -гр. 5)</t>
  </si>
  <si>
    <t>Исполнено, 
   руб.
(гр.8 = гр.4 - гр.6)</t>
  </si>
  <si>
    <t>Налоги на прибыль, доходы (ГрПодгр 101)</t>
  </si>
  <si>
    <t>Налоги на товары (работы, услуги), реализуемые на территории Российской Федерации (ГрПодгр 103)</t>
  </si>
  <si>
    <t xml:space="preserve">Налоги на совокупный доход (ГрПодгр 105) </t>
  </si>
  <si>
    <t xml:space="preserve">Налоги на имущество (ГрПодгр 106) </t>
  </si>
  <si>
    <t xml:space="preserve">Государственная пошлина (ГрПодгр 108) </t>
  </si>
  <si>
    <t xml:space="preserve">Доходы от использования имущества, находящегося в государственной и муниципальной собственности (ГрПодгр 111) </t>
  </si>
  <si>
    <t xml:space="preserve">Платежи при использовании природными ресурсами (ГрПодгр 112) </t>
  </si>
  <si>
    <t xml:space="preserve">Доходы от оказания платных услуг и компенсации затрат государства (ГрПодгр 113) </t>
  </si>
  <si>
    <t xml:space="preserve">Доходы от продажи материальных и нематериальных активов (ГрПодгр 114) </t>
  </si>
  <si>
    <t xml:space="preserve">Штрафы, санкции, возмещение ущерба  (ГрПодгр 116) </t>
  </si>
  <si>
    <t xml:space="preserve">Прочие неналоговые доходы (ГрПодгр 117) </t>
  </si>
  <si>
    <t xml:space="preserve">Безвозмездные поступления от других бюджетов бюджетной системы Российской Федерации (ГрПодгр 202) </t>
  </si>
  <si>
    <t xml:space="preserve">Прочие безвозмездные поступления (ГрПодгр 207)  </t>
  </si>
  <si>
    <t xml:space="preserve"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 (ГрПодгр 218)  </t>
  </si>
  <si>
    <t xml:space="preserve">Возврат остатков субсидий, субвенций и иных межбюджетных трансфертов, имеющих целевое назначение, прошлых лет (ГрПодгр 219)  </t>
  </si>
  <si>
    <t>Общегосударственные вопросы (Разд. 01)</t>
  </si>
  <si>
    <t>национальная оборона (Разд. 02)</t>
  </si>
  <si>
    <t>Национальная безопасность и правоохранительная деятельность (Разд. 03)</t>
  </si>
  <si>
    <t>национальная экономика (Разд 04)</t>
  </si>
  <si>
    <t>Жилищно-коммунальное хозяйство (Разд 05)</t>
  </si>
  <si>
    <t>Охрана окружающей среды (Разд 06)</t>
  </si>
  <si>
    <t>Образование (Разд 07)</t>
  </si>
  <si>
    <t>Культура, кинематография (Разд 08)</t>
  </si>
  <si>
    <t>Здравоохранение (Разд 09)</t>
  </si>
  <si>
    <t>Социальная политика (Разд 10)</t>
  </si>
  <si>
    <t>Физическая культура и спорт (Разд 11)</t>
  </si>
  <si>
    <t>Межбюджетные трансферты общего характера бюджетам бюджетной системы Российской Федерации (Разд 14)</t>
  </si>
  <si>
    <t>Иные источники внутреннего финансирования дефицитов бюджетов (0106)</t>
  </si>
  <si>
    <t>МО сельское поселение Тундрино</t>
  </si>
  <si>
    <t>консолидированный</t>
  </si>
  <si>
    <t>Переданы в доход бюджета штраф за нарушения  законодательства в сфере закупок</t>
  </si>
  <si>
    <t>Не выясненые поступления по госпошлине</t>
  </si>
  <si>
    <t>Возврат остатков иных межбюджетных трансфертов, имеющих целевое назначение, прошлых лет из бюджетов муниципальных районов</t>
  </si>
  <si>
    <t>В связи с передачей полномочий  по разделу культура, увеличины  расходы по передаваемым полномочиям.</t>
  </si>
  <si>
    <t>июля</t>
  </si>
  <si>
    <t>Поступление  доходов от акцизов зависит от дифференцированного норматива отчислений.</t>
  </si>
  <si>
    <t>В связи с ликвидацией и передачей полномочий по культуре с 01.04. 2020 года</t>
  </si>
  <si>
    <t>Исполнение расходов в 2021 году больше в с равнении с 2020 годом по оплате коммунальных в связи с увеличением тарифов так же произведены расходы по доставке дров населению с печным отоплением в апреле месяце в  2020году данные расходы прошли в ноябре.</t>
  </si>
  <si>
    <t>Приложение 18 к Порядку составления и представления консолидированной бюджетной и консолидированной бухгалтерской отчетности</t>
  </si>
  <si>
    <t>Пояснения к "Отчету об исполнении бюджета" (ф. 0503117), "Сведениям об исполнении бюджета" (ф. 0503164)</t>
  </si>
  <si>
    <t>2022__ года</t>
  </si>
  <si>
    <t>вида финансового обеспечения(деятельности)</t>
  </si>
  <si>
    <t>бюджетная деятельность</t>
  </si>
  <si>
    <t>За отчётный период
на 01.07.2022 г.</t>
  </si>
  <si>
    <t>За предыдущий период аналогичный отчётному 
на 01.07.2021 г.</t>
  </si>
  <si>
    <t>Уменьшение связано с увелечением налоговых вычетов у сотрудников.</t>
  </si>
  <si>
    <t>Поступление госпошлины зависит от количества поданных заявлений и совершения юридически значемых действий и носит разовый непланируемый характер</t>
  </si>
  <si>
    <t>в 2021 г было поступление по возмещению расходов по ФСС. С 2022 г больничные листы ФСС оплачивает напрямую сотрудникам.</t>
  </si>
  <si>
    <t>Кассовое исполнение  в 2022 году  выше в связи с увеличением сумм по поступлению ИМТ из бюджета городских, сельских поселений бюджету муниципального района на осуществление  части полномочий  по решению вопросов  местного значения в соответствии с заключенными соглашениями.</t>
  </si>
  <si>
    <t>Кассовый расход в 2022 году выше в сравнении с 2021 годом по оплате труда в связи  с предоставлением отпуска сотрудникам. По оплате коммунальных в связи с увеличением тарифов.</t>
  </si>
  <si>
    <t>Сумма выплаты сотруднику по государственной  регистрации актов гражданского состояния в 2022 году запланировано меньше</t>
  </si>
  <si>
    <t>Оплата в 2022 г.по дорожному фонду больше согласно актов выполненых работ в связи с увеличением  сметной стоимости.</t>
  </si>
  <si>
    <t xml:space="preserve">Согласно п. 1 ст.363 НК РФ авансовые Федерации срок уплаты налога - не позднее 1 декабря года, следующего за истекшим отчетным периодом. Поступления ожидаются к установленному сроку.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</si>
</sst>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7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95">
    <xf numFmtId="0" fontId="0" fillId="0" borderId="0" xfId="0"/>
    <xf numFmtId="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0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3" fontId="2" fillId="0" borderId="0" xfId="0" applyNumberFormat="1" applyFont="1" applyBorder="1" applyAlignment="1">
      <alignment shrinkToFit="1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vertical="top" wrapText="1"/>
    </xf>
    <xf numFmtId="4" fontId="12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 shrinkToFit="1"/>
    </xf>
    <xf numFmtId="164" fontId="11" fillId="0" borderId="1" xfId="0" applyNumberFormat="1" applyFont="1" applyBorder="1" applyAlignment="1">
      <alignment horizontal="center" shrinkToFi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top" wrapText="1"/>
    </xf>
    <xf numFmtId="4" fontId="1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4" fontId="8" fillId="0" borderId="1" xfId="0" applyNumberFormat="1" applyFont="1" applyBorder="1" applyAlignment="1">
      <alignment horizontal="center" shrinkToFit="1"/>
    </xf>
    <xf numFmtId="4" fontId="13" fillId="0" borderId="1" xfId="0" applyNumberFormat="1" applyFont="1" applyBorder="1" applyAlignment="1">
      <alignment wrapText="1"/>
    </xf>
    <xf numFmtId="43" fontId="11" fillId="0" borderId="1" xfId="0" applyNumberFormat="1" applyFont="1" applyBorder="1" applyAlignment="1">
      <alignment horizontal="center" shrinkToFit="1"/>
    </xf>
    <xf numFmtId="40" fontId="18" fillId="0" borderId="1" xfId="2" applyNumberFormat="1" applyFont="1" applyBorder="1" applyAlignment="1">
      <alignment horizontal="right" wrapText="1"/>
    </xf>
    <xf numFmtId="4" fontId="14" fillId="0" borderId="5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shrinkToFit="1"/>
    </xf>
    <xf numFmtId="2" fontId="8" fillId="0" borderId="1" xfId="0" applyNumberFormat="1" applyFont="1" applyBorder="1" applyAlignment="1">
      <alignment horizontal="center" shrinkToFit="1"/>
    </xf>
    <xf numFmtId="43" fontId="14" fillId="0" borderId="5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shrinkToFit="1"/>
    </xf>
    <xf numFmtId="43" fontId="12" fillId="0" borderId="1" xfId="0" applyNumberFormat="1" applyFont="1" applyBorder="1" applyAlignment="1">
      <alignment wrapText="1"/>
    </xf>
    <xf numFmtId="4" fontId="20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topLeftCell="A40" zoomScale="90" zoomScaleNormal="100" zoomScaleSheetLayoutView="90" workbookViewId="0">
      <selection activeCell="K21" sqref="K21"/>
    </sheetView>
  </sheetViews>
  <sheetFormatPr defaultColWidth="9.140625" defaultRowHeight="15" x14ac:dyDescent="0.25"/>
  <cols>
    <col min="1" max="1" width="3.7109375" style="2" customWidth="1"/>
    <col min="2" max="2" width="28.140625" style="1" customWidth="1"/>
    <col min="3" max="3" width="16.5703125" style="1" customWidth="1"/>
    <col min="4" max="4" width="15.28515625" style="1" customWidth="1"/>
    <col min="5" max="5" width="14.5703125" style="1" customWidth="1"/>
    <col min="6" max="6" width="16.28515625" style="1" customWidth="1"/>
    <col min="7" max="7" width="14.85546875" style="1" customWidth="1"/>
    <col min="8" max="8" width="14" style="1" customWidth="1"/>
    <col min="9" max="9" width="12.140625" style="1" customWidth="1"/>
    <col min="10" max="10" width="9.28515625" style="1" customWidth="1"/>
    <col min="11" max="11" width="21" style="1" customWidth="1"/>
    <col min="12" max="12" width="12.28515625" style="1" bestFit="1" customWidth="1"/>
    <col min="13" max="16384" width="9.140625" style="1"/>
  </cols>
  <sheetData>
    <row r="1" spans="1:12" ht="69.75" customHeight="1" x14ac:dyDescent="0.25">
      <c r="G1" s="39"/>
      <c r="H1" s="50" t="s">
        <v>59</v>
      </c>
      <c r="I1" s="50"/>
      <c r="J1" s="50"/>
      <c r="K1" s="50"/>
    </row>
    <row r="2" spans="1:12" ht="18.75" x14ac:dyDescent="0.3">
      <c r="B2" s="59" t="s">
        <v>60</v>
      </c>
      <c r="C2" s="59"/>
      <c r="D2" s="59"/>
      <c r="E2" s="59"/>
      <c r="F2" s="59"/>
      <c r="G2" s="59"/>
      <c r="H2" s="59"/>
      <c r="I2" s="59"/>
      <c r="J2" s="59"/>
      <c r="K2" s="59"/>
    </row>
    <row r="3" spans="1:12" ht="18.75" customHeight="1" x14ac:dyDescent="0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"/>
    </row>
    <row r="4" spans="1:12" ht="15" customHeight="1" x14ac:dyDescent="0.2">
      <c r="A4" s="5"/>
      <c r="B4" s="5"/>
      <c r="D4" s="21" t="s">
        <v>3</v>
      </c>
      <c r="E4" s="44" t="s">
        <v>55</v>
      </c>
      <c r="F4" s="8" t="s">
        <v>61</v>
      </c>
    </row>
    <row r="5" spans="1:12" ht="15" customHeight="1" x14ac:dyDescent="0.2">
      <c r="A5" s="5"/>
      <c r="B5" s="5"/>
      <c r="C5" s="5"/>
      <c r="D5" s="5"/>
      <c r="E5" s="5"/>
      <c r="F5" s="5"/>
      <c r="G5" s="5"/>
      <c r="H5" s="5"/>
    </row>
    <row r="6" spans="1:12" ht="15" customHeight="1" x14ac:dyDescent="0.25">
      <c r="A6" s="61" t="s">
        <v>4</v>
      </c>
      <c r="B6" s="61"/>
      <c r="C6" s="65" t="s">
        <v>49</v>
      </c>
      <c r="D6" s="65"/>
      <c r="E6" s="65"/>
      <c r="F6" s="65"/>
      <c r="G6" s="65"/>
      <c r="H6" s="65"/>
      <c r="I6" s="65"/>
      <c r="J6" s="65"/>
      <c r="K6" s="65"/>
    </row>
    <row r="7" spans="1:12" ht="7.5" customHeight="1" x14ac:dyDescent="0.25">
      <c r="A7" s="3"/>
      <c r="C7" s="3"/>
      <c r="D7" s="3"/>
      <c r="E7" s="3"/>
      <c r="F7" s="3"/>
      <c r="G7" s="3"/>
      <c r="H7" s="5"/>
    </row>
    <row r="8" spans="1:12" ht="15" customHeight="1" x14ac:dyDescent="0.25">
      <c r="A8" s="62" t="s">
        <v>5</v>
      </c>
      <c r="B8" s="62"/>
      <c r="C8" s="65" t="s">
        <v>50</v>
      </c>
      <c r="D8" s="65"/>
      <c r="E8" s="65"/>
      <c r="F8" s="65"/>
      <c r="G8" s="65"/>
      <c r="H8" s="65"/>
      <c r="I8" s="65"/>
      <c r="J8" s="65"/>
      <c r="K8" s="65"/>
    </row>
    <row r="9" spans="1:12" s="11" customFormat="1" ht="11.25" customHeight="1" x14ac:dyDescent="0.2">
      <c r="A9" s="10"/>
      <c r="C9" s="53" t="s">
        <v>6</v>
      </c>
      <c r="D9" s="53"/>
      <c r="E9" s="53"/>
      <c r="F9" s="28"/>
      <c r="G9" s="28"/>
      <c r="H9" s="9"/>
    </row>
    <row r="10" spans="1:12" s="11" customFormat="1" ht="16.5" customHeight="1" x14ac:dyDescent="0.2">
      <c r="A10" s="60" t="s">
        <v>62</v>
      </c>
      <c r="B10" s="60"/>
      <c r="C10" s="64" t="s">
        <v>63</v>
      </c>
      <c r="D10" s="64"/>
      <c r="E10" s="64"/>
      <c r="F10" s="64"/>
      <c r="G10" s="64"/>
      <c r="H10" s="64"/>
      <c r="I10" s="64"/>
      <c r="J10" s="64"/>
      <c r="K10" s="64"/>
    </row>
    <row r="11" spans="1:12" s="11" customFormat="1" ht="29.25" customHeight="1" x14ac:dyDescent="0.25">
      <c r="A11" s="54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5.75" x14ac:dyDescent="0.25">
      <c r="A12" s="63" t="s">
        <v>7</v>
      </c>
      <c r="B12" s="63"/>
      <c r="C12" s="7" t="s">
        <v>8</v>
      </c>
      <c r="D12" s="7"/>
      <c r="E12" s="3"/>
      <c r="F12" s="3"/>
      <c r="G12" s="3"/>
      <c r="H12" s="5"/>
    </row>
    <row r="13" spans="1:12" ht="6.75" customHeight="1" x14ac:dyDescent="0.25">
      <c r="A13" s="5"/>
      <c r="B13" s="6"/>
      <c r="C13" s="7"/>
      <c r="D13" s="7"/>
      <c r="E13" s="3"/>
      <c r="F13" s="3"/>
      <c r="G13" s="3"/>
      <c r="H13" s="5"/>
    </row>
    <row r="14" spans="1:12" ht="57" customHeight="1" x14ac:dyDescent="0.25">
      <c r="A14" s="66" t="s">
        <v>17</v>
      </c>
      <c r="B14" s="67"/>
      <c r="C14" s="55" t="s">
        <v>64</v>
      </c>
      <c r="D14" s="56"/>
      <c r="E14" s="57" t="s">
        <v>65</v>
      </c>
      <c r="F14" s="58"/>
      <c r="G14" s="57" t="s">
        <v>0</v>
      </c>
      <c r="H14" s="58"/>
      <c r="I14" s="57" t="s">
        <v>12</v>
      </c>
      <c r="J14" s="58"/>
      <c r="K14" s="51" t="s">
        <v>15</v>
      </c>
    </row>
    <row r="15" spans="1:12" s="26" customFormat="1" ht="89.25" customHeight="1" x14ac:dyDescent="0.25">
      <c r="A15" s="68"/>
      <c r="B15" s="69"/>
      <c r="C15" s="45" t="s">
        <v>10</v>
      </c>
      <c r="D15" s="45" t="s">
        <v>11</v>
      </c>
      <c r="E15" s="25" t="s">
        <v>10</v>
      </c>
      <c r="F15" s="25" t="s">
        <v>11</v>
      </c>
      <c r="G15" s="25" t="s">
        <v>19</v>
      </c>
      <c r="H15" s="25" t="s">
        <v>20</v>
      </c>
      <c r="I15" s="27" t="s">
        <v>10</v>
      </c>
      <c r="J15" s="27" t="s">
        <v>11</v>
      </c>
      <c r="K15" s="51"/>
    </row>
    <row r="16" spans="1:12" s="26" customFormat="1" x14ac:dyDescent="0.25">
      <c r="A16" s="70">
        <v>1</v>
      </c>
      <c r="B16" s="71"/>
      <c r="C16" s="40">
        <f>A16+1</f>
        <v>2</v>
      </c>
      <c r="D16" s="40">
        <f t="shared" ref="C16:K16" si="0">C16+1</f>
        <v>3</v>
      </c>
      <c r="E16" s="40">
        <f t="shared" si="0"/>
        <v>4</v>
      </c>
      <c r="F16" s="40">
        <f t="shared" si="0"/>
        <v>5</v>
      </c>
      <c r="G16" s="40">
        <f t="shared" si="0"/>
        <v>6</v>
      </c>
      <c r="H16" s="40">
        <f t="shared" si="0"/>
        <v>7</v>
      </c>
      <c r="I16" s="40">
        <f t="shared" si="0"/>
        <v>8</v>
      </c>
      <c r="J16" s="40">
        <f t="shared" si="0"/>
        <v>9</v>
      </c>
      <c r="K16" s="40">
        <f t="shared" si="0"/>
        <v>10</v>
      </c>
    </row>
    <row r="17" spans="1:11" s="34" customFormat="1" ht="15" customHeight="1" x14ac:dyDescent="0.2">
      <c r="A17" s="72" t="s">
        <v>1</v>
      </c>
      <c r="B17" s="73"/>
      <c r="C17" s="31">
        <f>SUM(C18:C32)</f>
        <v>32673053.420000002</v>
      </c>
      <c r="D17" s="31">
        <f t="shared" ref="D17:F17" si="1">SUM(D18:D32)</f>
        <v>15274897.82</v>
      </c>
      <c r="E17" s="31">
        <f t="shared" si="1"/>
        <v>30305012.169999998</v>
      </c>
      <c r="F17" s="31">
        <f t="shared" si="1"/>
        <v>15238091.41</v>
      </c>
      <c r="G17" s="31">
        <f t="shared" ref="G17" si="2">SUM(G18:G32)</f>
        <v>2368041.2500000023</v>
      </c>
      <c r="H17" s="31">
        <f t="shared" ref="H17" si="3">SUM(H18:H32)</f>
        <v>36806.410000000382</v>
      </c>
      <c r="I17" s="31">
        <f t="shared" ref="I17" si="4">G17/E17*100</f>
        <v>7.8140250751795106</v>
      </c>
      <c r="J17" s="31">
        <f t="shared" ref="J17" si="5">H17/F17*100</f>
        <v>0.24154212630491356</v>
      </c>
      <c r="K17" s="37" t="s">
        <v>13</v>
      </c>
    </row>
    <row r="18" spans="1:11" s="35" customFormat="1" ht="97.5" customHeight="1" x14ac:dyDescent="0.2">
      <c r="A18" s="74" t="s">
        <v>21</v>
      </c>
      <c r="B18" s="75"/>
      <c r="C18" s="29">
        <v>841100</v>
      </c>
      <c r="D18" s="29">
        <v>371509.96</v>
      </c>
      <c r="E18" s="29">
        <v>760300</v>
      </c>
      <c r="F18" s="29">
        <v>408841</v>
      </c>
      <c r="G18" s="23">
        <f t="shared" ref="G18:G32" si="6">C18-E18</f>
        <v>80800</v>
      </c>
      <c r="H18" s="23">
        <f t="shared" ref="H18:J32" si="7">D18-F18</f>
        <v>-37331.039999999979</v>
      </c>
      <c r="I18" s="41">
        <f>G18/E18*100</f>
        <v>10.62738392739708</v>
      </c>
      <c r="J18" s="42">
        <f>H18/F18*100</f>
        <v>-9.130943325155739</v>
      </c>
      <c r="K18" s="38" t="s">
        <v>66</v>
      </c>
    </row>
    <row r="19" spans="1:11" s="35" customFormat="1" ht="84.75" customHeight="1" x14ac:dyDescent="0.2">
      <c r="A19" s="76" t="s">
        <v>22</v>
      </c>
      <c r="B19" s="77"/>
      <c r="C19" s="33">
        <v>1307600</v>
      </c>
      <c r="D19" s="29">
        <v>804968.17</v>
      </c>
      <c r="E19" s="33">
        <v>1129400</v>
      </c>
      <c r="F19" s="29">
        <v>656596.55000000005</v>
      </c>
      <c r="G19" s="23">
        <f>C19-E19</f>
        <v>178200</v>
      </c>
      <c r="H19" s="23">
        <f t="shared" si="7"/>
        <v>148371.62</v>
      </c>
      <c r="I19" s="23">
        <f t="shared" ref="I19:I45" si="8">G19/E19*100</f>
        <v>15.778289357180805</v>
      </c>
      <c r="J19" s="42">
        <f>H19/F19*100</f>
        <v>22.597075784208734</v>
      </c>
      <c r="K19" s="38" t="s">
        <v>56</v>
      </c>
    </row>
    <row r="20" spans="1:11" s="35" customFormat="1" ht="36" customHeight="1" x14ac:dyDescent="0.2">
      <c r="A20" s="76" t="s">
        <v>23</v>
      </c>
      <c r="B20" s="77"/>
      <c r="C20" s="33"/>
      <c r="D20" s="29"/>
      <c r="E20" s="32"/>
      <c r="F20" s="32"/>
      <c r="G20" s="23">
        <f t="shared" si="6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38"/>
    </row>
    <row r="21" spans="1:11" s="35" customFormat="1" ht="137.25" customHeight="1" x14ac:dyDescent="0.2">
      <c r="A21" s="76" t="s">
        <v>24</v>
      </c>
      <c r="B21" s="77"/>
      <c r="C21" s="33">
        <v>100200</v>
      </c>
      <c r="D21" s="29">
        <v>19585.72</v>
      </c>
      <c r="E21" s="33">
        <v>105800</v>
      </c>
      <c r="F21" s="29">
        <v>16849.39</v>
      </c>
      <c r="G21" s="23">
        <f>C21-E21</f>
        <v>-5600</v>
      </c>
      <c r="H21" s="23">
        <f t="shared" si="7"/>
        <v>2736.3300000000017</v>
      </c>
      <c r="I21" s="23">
        <f t="shared" si="8"/>
        <v>-5.2930056710775046</v>
      </c>
      <c r="J21" s="23">
        <f>H21/F21*100</f>
        <v>16.239935095573205</v>
      </c>
      <c r="K21" s="94" t="s">
        <v>73</v>
      </c>
    </row>
    <row r="22" spans="1:11" s="35" customFormat="1" ht="131.25" customHeight="1" x14ac:dyDescent="0.2">
      <c r="A22" s="76" t="s">
        <v>25</v>
      </c>
      <c r="B22" s="77"/>
      <c r="C22" s="33">
        <v>3000</v>
      </c>
      <c r="D22" s="29">
        <v>1700</v>
      </c>
      <c r="E22" s="33">
        <v>5000</v>
      </c>
      <c r="F22" s="29">
        <v>1000</v>
      </c>
      <c r="G22" s="23">
        <f t="shared" si="6"/>
        <v>-2000</v>
      </c>
      <c r="H22" s="23">
        <f t="shared" si="7"/>
        <v>700</v>
      </c>
      <c r="I22" s="23">
        <f t="shared" si="8"/>
        <v>-40</v>
      </c>
      <c r="J22" s="23">
        <f>H22/F22*100</f>
        <v>70</v>
      </c>
      <c r="K22" s="38" t="s">
        <v>67</v>
      </c>
    </row>
    <row r="23" spans="1:11" s="35" customFormat="1" ht="66" customHeight="1" x14ac:dyDescent="0.2">
      <c r="A23" s="76" t="s">
        <v>26</v>
      </c>
      <c r="B23" s="77"/>
      <c r="C23" s="33"/>
      <c r="D23" s="29"/>
      <c r="E23" s="32"/>
      <c r="F23" s="32"/>
      <c r="G23" s="23">
        <f t="shared" si="6"/>
        <v>0</v>
      </c>
      <c r="H23" s="23">
        <f t="shared" si="7"/>
        <v>0</v>
      </c>
      <c r="I23" s="23">
        <f t="shared" si="7"/>
        <v>0</v>
      </c>
      <c r="J23" s="23">
        <f t="shared" si="7"/>
        <v>0</v>
      </c>
      <c r="K23" s="38"/>
    </row>
    <row r="24" spans="1:11" s="35" customFormat="1" ht="43.5" customHeight="1" x14ac:dyDescent="0.2">
      <c r="A24" s="78" t="s">
        <v>27</v>
      </c>
      <c r="B24" s="79"/>
      <c r="C24" s="33"/>
      <c r="D24" s="29"/>
      <c r="E24" s="32"/>
      <c r="F24" s="32"/>
      <c r="G24" s="23">
        <f t="shared" si="6"/>
        <v>0</v>
      </c>
      <c r="H24" s="23">
        <f t="shared" si="7"/>
        <v>0</v>
      </c>
      <c r="I24" s="23">
        <f t="shared" si="7"/>
        <v>0</v>
      </c>
      <c r="J24" s="23">
        <f t="shared" si="7"/>
        <v>0</v>
      </c>
      <c r="K24" s="38"/>
    </row>
    <row r="25" spans="1:11" s="35" customFormat="1" ht="95.25" customHeight="1" x14ac:dyDescent="0.2">
      <c r="A25" s="80" t="s">
        <v>28</v>
      </c>
      <c r="B25" s="81"/>
      <c r="C25" s="33"/>
      <c r="D25" s="29">
        <v>200</v>
      </c>
      <c r="E25" s="33">
        <v>35000</v>
      </c>
      <c r="F25" s="29">
        <v>383187.89</v>
      </c>
      <c r="G25" s="23">
        <f t="shared" si="6"/>
        <v>-35000</v>
      </c>
      <c r="H25" s="23">
        <f t="shared" si="7"/>
        <v>-382987.89</v>
      </c>
      <c r="I25" s="23">
        <f t="shared" si="8"/>
        <v>-100</v>
      </c>
      <c r="J25" s="23">
        <f t="shared" ref="J21:J45" si="9">H25/F25*100</f>
        <v>-99.947806283752854</v>
      </c>
      <c r="K25" s="38" t="s">
        <v>68</v>
      </c>
    </row>
    <row r="26" spans="1:11" s="35" customFormat="1" ht="46.5" customHeight="1" x14ac:dyDescent="0.2">
      <c r="A26" s="82" t="s">
        <v>29</v>
      </c>
      <c r="B26" s="83"/>
      <c r="C26" s="33"/>
      <c r="D26" s="29"/>
      <c r="E26" s="32"/>
      <c r="F26" s="32"/>
      <c r="G26" s="23">
        <f t="shared" si="6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38"/>
    </row>
    <row r="27" spans="1:11" s="35" customFormat="1" ht="64.5" customHeight="1" x14ac:dyDescent="0.2">
      <c r="A27" s="78" t="s">
        <v>30</v>
      </c>
      <c r="B27" s="79"/>
      <c r="C27" s="33"/>
      <c r="D27" s="29"/>
      <c r="E27" s="32"/>
      <c r="F27" s="32">
        <v>0.2</v>
      </c>
      <c r="G27" s="23">
        <f t="shared" si="6"/>
        <v>0</v>
      </c>
      <c r="H27" s="23">
        <f t="shared" si="7"/>
        <v>-0.2</v>
      </c>
      <c r="I27" s="23">
        <f t="shared" si="7"/>
        <v>0</v>
      </c>
      <c r="J27" s="23">
        <f t="shared" si="9"/>
        <v>-100</v>
      </c>
      <c r="K27" s="38" t="s">
        <v>51</v>
      </c>
    </row>
    <row r="28" spans="1:11" s="35" customFormat="1" ht="45" customHeight="1" x14ac:dyDescent="0.2">
      <c r="A28" s="80" t="s">
        <v>31</v>
      </c>
      <c r="B28" s="81"/>
      <c r="C28" s="33"/>
      <c r="D28" s="29"/>
      <c r="E28" s="33"/>
      <c r="F28" s="29">
        <v>200</v>
      </c>
      <c r="G28" s="23">
        <f t="shared" si="6"/>
        <v>0</v>
      </c>
      <c r="H28" s="23">
        <f t="shared" si="7"/>
        <v>-200</v>
      </c>
      <c r="I28" s="23">
        <f t="shared" si="7"/>
        <v>0</v>
      </c>
      <c r="J28" s="23">
        <f t="shared" si="7"/>
        <v>400</v>
      </c>
      <c r="K28" s="38" t="s">
        <v>52</v>
      </c>
    </row>
    <row r="29" spans="1:11" s="35" customFormat="1" ht="243" customHeight="1" x14ac:dyDescent="0.2">
      <c r="A29" s="80" t="s">
        <v>32</v>
      </c>
      <c r="B29" s="84"/>
      <c r="C29" s="29">
        <v>30421153.420000002</v>
      </c>
      <c r="D29" s="29">
        <v>14304543.970000001</v>
      </c>
      <c r="E29" s="29">
        <v>28247626.859999999</v>
      </c>
      <c r="F29" s="29">
        <v>13749531.07</v>
      </c>
      <c r="G29" s="23">
        <f t="shared" si="6"/>
        <v>2173526.5600000024</v>
      </c>
      <c r="H29" s="23">
        <f t="shared" si="7"/>
        <v>555012.90000000037</v>
      </c>
      <c r="I29" s="23">
        <f t="shared" si="8"/>
        <v>7.6945457074053198</v>
      </c>
      <c r="J29" s="23">
        <f t="shared" si="9"/>
        <v>4.0365951185853817</v>
      </c>
      <c r="K29" s="17" t="s">
        <v>69</v>
      </c>
    </row>
    <row r="30" spans="1:11" s="35" customFormat="1" ht="25.5" x14ac:dyDescent="0.2">
      <c r="A30" s="16" t="e">
        <f>#REF!+1</f>
        <v>#REF!</v>
      </c>
      <c r="B30" s="17" t="s">
        <v>33</v>
      </c>
      <c r="C30" s="29"/>
      <c r="D30" s="29"/>
      <c r="E30" s="32"/>
      <c r="F30" s="32"/>
      <c r="G30" s="23">
        <f t="shared" si="6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38"/>
    </row>
    <row r="31" spans="1:11" s="35" customFormat="1" ht="135.75" customHeight="1" x14ac:dyDescent="0.2">
      <c r="A31" s="85" t="s">
        <v>34</v>
      </c>
      <c r="B31" s="86"/>
      <c r="C31" s="29"/>
      <c r="D31" s="29"/>
      <c r="E31" s="29">
        <v>21885.31</v>
      </c>
      <c r="F31" s="29">
        <v>21885.31</v>
      </c>
      <c r="G31" s="23">
        <f t="shared" si="6"/>
        <v>-21885.31</v>
      </c>
      <c r="H31" s="23">
        <f t="shared" si="7"/>
        <v>-21885.31</v>
      </c>
      <c r="I31" s="23">
        <f t="shared" si="8"/>
        <v>-100</v>
      </c>
      <c r="J31" s="23">
        <f t="shared" si="7"/>
        <v>43770.62</v>
      </c>
      <c r="K31" s="38" t="s">
        <v>53</v>
      </c>
    </row>
    <row r="32" spans="1:11" s="35" customFormat="1" ht="72.75" customHeight="1" x14ac:dyDescent="0.2">
      <c r="A32" s="85" t="s">
        <v>35</v>
      </c>
      <c r="B32" s="86"/>
      <c r="C32" s="29"/>
      <c r="D32" s="29">
        <v>-227610</v>
      </c>
      <c r="E32" s="32"/>
      <c r="F32" s="32">
        <v>0</v>
      </c>
      <c r="G32" s="23">
        <f t="shared" si="6"/>
        <v>0</v>
      </c>
      <c r="H32" s="23">
        <f t="shared" si="7"/>
        <v>-227610</v>
      </c>
      <c r="I32" s="23">
        <f t="shared" si="7"/>
        <v>0</v>
      </c>
      <c r="J32" s="23">
        <f t="shared" si="7"/>
        <v>227610</v>
      </c>
      <c r="K32" s="38"/>
    </row>
    <row r="33" spans="1:11" s="20" customFormat="1" ht="12.75" x14ac:dyDescent="0.2">
      <c r="A33" s="16"/>
      <c r="B33" s="19" t="s">
        <v>2</v>
      </c>
      <c r="C33" s="24">
        <f>SUM(C34:C46)</f>
        <v>36307271.200000003</v>
      </c>
      <c r="D33" s="24">
        <f t="shared" ref="D33" si="10">SUM(D34:D46)</f>
        <v>16404339.98</v>
      </c>
      <c r="E33" s="24">
        <f t="shared" ref="E33" si="11">SUM(E34:E46)</f>
        <v>32885590.240000002</v>
      </c>
      <c r="F33" s="24">
        <f t="shared" ref="F33" si="12">SUM(F34:F46)</f>
        <v>14993282.02</v>
      </c>
      <c r="G33" s="24">
        <f t="shared" ref="G33" si="13">SUM(G34:G46)</f>
        <v>3421680.9600000004</v>
      </c>
      <c r="H33" s="24">
        <f t="shared" ref="H33" si="14">SUM(H34:H46)</f>
        <v>1411057.9600000004</v>
      </c>
      <c r="I33" s="24">
        <f t="shared" si="8"/>
        <v>10.40480324369571</v>
      </c>
      <c r="J33" s="24">
        <f t="shared" si="9"/>
        <v>9.411268047367793</v>
      </c>
      <c r="K33" s="37" t="s">
        <v>13</v>
      </c>
    </row>
    <row r="34" spans="1:11" s="18" customFormat="1" ht="258" customHeight="1" x14ac:dyDescent="0.2">
      <c r="A34" s="87" t="s">
        <v>36</v>
      </c>
      <c r="B34" s="88"/>
      <c r="C34" s="46">
        <v>18345861.359999999</v>
      </c>
      <c r="D34" s="47">
        <v>9717751.75</v>
      </c>
      <c r="E34" s="46">
        <v>18274042.68</v>
      </c>
      <c r="F34" s="47">
        <v>8600870.1899999995</v>
      </c>
      <c r="G34" s="23">
        <f>C34-E34</f>
        <v>71818.679999999702</v>
      </c>
      <c r="H34" s="23">
        <f>D34-F34</f>
        <v>1116881.5600000005</v>
      </c>
      <c r="I34" s="23">
        <f t="shared" si="8"/>
        <v>0.39300926049932866</v>
      </c>
      <c r="J34" s="23">
        <f t="shared" si="9"/>
        <v>12.985680929106088</v>
      </c>
      <c r="K34" s="17" t="s">
        <v>70</v>
      </c>
    </row>
    <row r="35" spans="1:11" s="18" customFormat="1" ht="32.25" customHeight="1" x14ac:dyDescent="0.2">
      <c r="A35" s="76" t="s">
        <v>37</v>
      </c>
      <c r="B35" s="77"/>
      <c r="C35" s="43">
        <v>246900</v>
      </c>
      <c r="D35" s="23">
        <v>65243.08</v>
      </c>
      <c r="E35" s="43">
        <v>245400</v>
      </c>
      <c r="F35" s="23">
        <v>72010.92</v>
      </c>
      <c r="G35" s="23">
        <f t="shared" ref="G35:G48" si="15">C35-E35</f>
        <v>1500</v>
      </c>
      <c r="H35" s="23">
        <f t="shared" ref="H35:H48" si="16">D35-F35</f>
        <v>-6767.8399999999965</v>
      </c>
      <c r="I35" s="23">
        <f t="shared" si="8"/>
        <v>0.61124694376528121</v>
      </c>
      <c r="J35" s="23">
        <f t="shared" si="9"/>
        <v>-9.3983523610030204</v>
      </c>
      <c r="K35" s="17"/>
    </row>
    <row r="36" spans="1:11" s="18" customFormat="1" ht="90" customHeight="1" x14ac:dyDescent="0.2">
      <c r="A36" s="76" t="s">
        <v>38</v>
      </c>
      <c r="B36" s="77"/>
      <c r="C36" s="43">
        <v>283247.28000000003</v>
      </c>
      <c r="D36" s="23">
        <v>25612.62</v>
      </c>
      <c r="E36" s="43">
        <v>296749.09999999998</v>
      </c>
      <c r="F36" s="23">
        <v>27587.08</v>
      </c>
      <c r="G36" s="23">
        <f t="shared" si="15"/>
        <v>-13501.819999999949</v>
      </c>
      <c r="H36" s="23">
        <f t="shared" si="16"/>
        <v>-1974.4600000000028</v>
      </c>
      <c r="I36" s="23">
        <f t="shared" si="8"/>
        <v>-4.5499110191066965</v>
      </c>
      <c r="J36" s="23">
        <f t="shared" si="9"/>
        <v>-7.1571909749056539</v>
      </c>
      <c r="K36" s="17" t="s">
        <v>71</v>
      </c>
    </row>
    <row r="37" spans="1:11" s="18" customFormat="1" ht="90" customHeight="1" x14ac:dyDescent="0.2">
      <c r="A37" s="76" t="s">
        <v>39</v>
      </c>
      <c r="B37" s="77"/>
      <c r="C37" s="43">
        <v>3379459.92</v>
      </c>
      <c r="D37" s="23">
        <v>824795.06</v>
      </c>
      <c r="E37" s="43">
        <v>3182610.38</v>
      </c>
      <c r="F37" s="23">
        <v>819532.55</v>
      </c>
      <c r="G37" s="23">
        <f t="shared" si="15"/>
        <v>196849.54000000004</v>
      </c>
      <c r="H37" s="23">
        <f t="shared" si="16"/>
        <v>5262.5100000000093</v>
      </c>
      <c r="I37" s="23">
        <f t="shared" si="8"/>
        <v>6.1851598686735896</v>
      </c>
      <c r="J37" s="23">
        <f t="shared" si="9"/>
        <v>0.64213556862384646</v>
      </c>
      <c r="K37" s="17" t="s">
        <v>72</v>
      </c>
    </row>
    <row r="38" spans="1:11" s="18" customFormat="1" ht="203.25" customHeight="1" x14ac:dyDescent="0.2">
      <c r="A38" s="76" t="s">
        <v>40</v>
      </c>
      <c r="B38" s="89"/>
      <c r="C38" s="22">
        <v>2947820.42</v>
      </c>
      <c r="D38" s="23">
        <v>218946.47</v>
      </c>
      <c r="E38" s="22">
        <v>931600.42</v>
      </c>
      <c r="F38" s="23">
        <v>518657.29</v>
      </c>
      <c r="G38" s="23">
        <f t="shared" si="15"/>
        <v>2016220</v>
      </c>
      <c r="H38" s="23">
        <f t="shared" si="16"/>
        <v>-299710.81999999995</v>
      </c>
      <c r="I38" s="23">
        <f t="shared" si="8"/>
        <v>216.42540693573324</v>
      </c>
      <c r="J38" s="23">
        <f t="shared" si="9"/>
        <v>-57.785907144966565</v>
      </c>
      <c r="K38" s="17" t="s">
        <v>58</v>
      </c>
    </row>
    <row r="39" spans="1:11" s="18" customFormat="1" ht="26.25" customHeight="1" x14ac:dyDescent="0.2">
      <c r="A39" s="76" t="s">
        <v>41</v>
      </c>
      <c r="B39" s="89"/>
      <c r="C39" s="22"/>
      <c r="D39" s="23"/>
      <c r="E39" s="22">
        <v>132.99</v>
      </c>
      <c r="F39" s="23">
        <v>132.99</v>
      </c>
      <c r="G39" s="23">
        <f t="shared" si="15"/>
        <v>-132.99</v>
      </c>
      <c r="H39" s="23">
        <f t="shared" si="16"/>
        <v>-132.99</v>
      </c>
      <c r="I39" s="23">
        <f t="shared" si="8"/>
        <v>-100</v>
      </c>
      <c r="J39" s="23">
        <f t="shared" si="9"/>
        <v>-100</v>
      </c>
      <c r="K39" s="17"/>
    </row>
    <row r="40" spans="1:11" s="18" customFormat="1" ht="15" customHeight="1" x14ac:dyDescent="0.2">
      <c r="A40" s="76" t="s">
        <v>42</v>
      </c>
      <c r="B40" s="89"/>
      <c r="C40" s="22"/>
      <c r="D40" s="23"/>
      <c r="E40" s="32"/>
      <c r="F40" s="32"/>
      <c r="G40" s="23">
        <f t="shared" si="15"/>
        <v>0</v>
      </c>
      <c r="H40" s="23">
        <f t="shared" si="16"/>
        <v>0</v>
      </c>
      <c r="I40" s="23" t="e">
        <f t="shared" si="8"/>
        <v>#DIV/0!</v>
      </c>
      <c r="J40" s="23" t="e">
        <f t="shared" si="9"/>
        <v>#DIV/0!</v>
      </c>
      <c r="K40" s="17"/>
    </row>
    <row r="41" spans="1:11" s="18" customFormat="1" ht="77.25" customHeight="1" x14ac:dyDescent="0.2">
      <c r="A41" s="76" t="s">
        <v>43</v>
      </c>
      <c r="B41" s="89"/>
      <c r="C41" s="48">
        <v>0</v>
      </c>
      <c r="D41" s="23">
        <v>0</v>
      </c>
      <c r="E41" s="32"/>
      <c r="F41" s="32"/>
      <c r="G41" s="23">
        <f t="shared" si="15"/>
        <v>0</v>
      </c>
      <c r="H41" s="23">
        <f t="shared" si="16"/>
        <v>0</v>
      </c>
      <c r="I41" s="23" t="e">
        <f t="shared" si="8"/>
        <v>#DIV/0!</v>
      </c>
      <c r="J41" s="23" t="e">
        <f t="shared" si="9"/>
        <v>#DIV/0!</v>
      </c>
      <c r="K41" s="17" t="s">
        <v>57</v>
      </c>
    </row>
    <row r="42" spans="1:11" s="18" customFormat="1" ht="15" customHeight="1" x14ac:dyDescent="0.2">
      <c r="A42" s="76" t="s">
        <v>44</v>
      </c>
      <c r="B42" s="89"/>
      <c r="C42" s="30"/>
      <c r="D42" s="23"/>
      <c r="E42" s="32"/>
      <c r="F42" s="32"/>
      <c r="G42" s="23">
        <f t="shared" ref="G42:G45" si="17">C42-E42</f>
        <v>0</v>
      </c>
      <c r="H42" s="23">
        <f t="shared" ref="H42:J42" si="18">D42-F42</f>
        <v>0</v>
      </c>
      <c r="I42" s="23">
        <f t="shared" si="18"/>
        <v>0</v>
      </c>
      <c r="J42" s="23">
        <f t="shared" si="18"/>
        <v>0</v>
      </c>
      <c r="K42" s="17"/>
    </row>
    <row r="43" spans="1:11" s="18" customFormat="1" ht="15" customHeight="1" x14ac:dyDescent="0.2">
      <c r="A43" s="76" t="s">
        <v>45</v>
      </c>
      <c r="B43" s="89"/>
      <c r="C43" s="22">
        <v>120000</v>
      </c>
      <c r="D43" s="23">
        <v>60000</v>
      </c>
      <c r="E43" s="32">
        <v>120000</v>
      </c>
      <c r="F43" s="32">
        <v>60000</v>
      </c>
      <c r="G43" s="23">
        <f t="shared" si="17"/>
        <v>0</v>
      </c>
      <c r="H43" s="23">
        <f t="shared" ref="H43:J45" si="19">D43-F43</f>
        <v>0</v>
      </c>
      <c r="I43" s="23">
        <f t="shared" si="8"/>
        <v>0</v>
      </c>
      <c r="J43" s="23">
        <f t="shared" si="9"/>
        <v>0</v>
      </c>
      <c r="K43" s="17"/>
    </row>
    <row r="44" spans="1:11" s="18" customFormat="1" ht="30.75" customHeight="1" x14ac:dyDescent="0.2">
      <c r="A44" s="76" t="s">
        <v>46</v>
      </c>
      <c r="B44" s="89"/>
      <c r="C44" s="30"/>
      <c r="D44" s="23"/>
      <c r="E44" s="32">
        <v>0</v>
      </c>
      <c r="F44" s="32"/>
      <c r="G44" s="23">
        <f t="shared" si="17"/>
        <v>0</v>
      </c>
      <c r="H44" s="23">
        <f t="shared" si="19"/>
        <v>0</v>
      </c>
      <c r="I44" s="23">
        <f t="shared" si="19"/>
        <v>0</v>
      </c>
      <c r="J44" s="23">
        <f t="shared" si="19"/>
        <v>0</v>
      </c>
      <c r="K44" s="17"/>
    </row>
    <row r="45" spans="1:11" s="18" customFormat="1" ht="90" customHeight="1" x14ac:dyDescent="0.2">
      <c r="A45" s="76" t="s">
        <v>47</v>
      </c>
      <c r="B45" s="89"/>
      <c r="C45" s="22">
        <v>10983982.220000001</v>
      </c>
      <c r="D45" s="23">
        <v>5491991</v>
      </c>
      <c r="E45" s="22">
        <v>9835054.6699999999</v>
      </c>
      <c r="F45" s="23">
        <v>4894491</v>
      </c>
      <c r="G45" s="23">
        <f t="shared" si="17"/>
        <v>1148927.5500000007</v>
      </c>
      <c r="H45" s="23">
        <f t="shared" si="19"/>
        <v>597500</v>
      </c>
      <c r="I45" s="23">
        <f t="shared" si="8"/>
        <v>11.681964041385454</v>
      </c>
      <c r="J45" s="23">
        <f t="shared" si="9"/>
        <v>12.207602383986405</v>
      </c>
      <c r="K45" s="17" t="s">
        <v>54</v>
      </c>
    </row>
    <row r="46" spans="1:11" s="18" customFormat="1" ht="12.75" x14ac:dyDescent="0.2">
      <c r="A46" s="90"/>
      <c r="B46" s="91"/>
      <c r="C46" s="30"/>
      <c r="D46" s="23"/>
      <c r="E46" s="23"/>
      <c r="F46" s="23"/>
      <c r="G46" s="23"/>
      <c r="H46" s="23"/>
      <c r="I46" s="23"/>
      <c r="J46" s="23"/>
      <c r="K46" s="17"/>
    </row>
    <row r="47" spans="1:11" s="20" customFormat="1" ht="15" customHeight="1" x14ac:dyDescent="0.2">
      <c r="A47" s="72" t="s">
        <v>9</v>
      </c>
      <c r="B47" s="73"/>
      <c r="C47" s="24" t="s">
        <v>13</v>
      </c>
      <c r="D47" s="24">
        <f>D17-D33</f>
        <v>-1129442.1600000001</v>
      </c>
      <c r="E47" s="24" t="s">
        <v>13</v>
      </c>
      <c r="F47" s="24">
        <f>F17-F33</f>
        <v>244809.3900000006</v>
      </c>
      <c r="G47" s="24" t="s">
        <v>13</v>
      </c>
      <c r="H47" s="24">
        <f t="shared" si="16"/>
        <v>-1374251.5500000007</v>
      </c>
      <c r="I47" s="23" t="s">
        <v>13</v>
      </c>
      <c r="J47" s="23" t="s">
        <v>13</v>
      </c>
      <c r="K47" s="37" t="s">
        <v>13</v>
      </c>
    </row>
    <row r="48" spans="1:11" s="18" customFormat="1" ht="15" customHeight="1" x14ac:dyDescent="0.2">
      <c r="A48" s="85" t="s">
        <v>48</v>
      </c>
      <c r="B48" s="86"/>
      <c r="C48" s="23"/>
      <c r="D48" s="23"/>
      <c r="E48" s="32"/>
      <c r="F48" s="23"/>
      <c r="G48" s="23">
        <f t="shared" si="15"/>
        <v>0</v>
      </c>
      <c r="H48" s="23">
        <f t="shared" si="16"/>
        <v>0</v>
      </c>
      <c r="I48" s="23">
        <v>0</v>
      </c>
      <c r="J48" s="23">
        <v>0</v>
      </c>
      <c r="K48" s="17"/>
    </row>
    <row r="49" spans="1:11" s="18" customFormat="1" ht="12.75" x14ac:dyDescent="0.2">
      <c r="A49" s="92"/>
      <c r="B49" s="93"/>
      <c r="C49" s="23"/>
      <c r="D49" s="23"/>
      <c r="E49" s="23"/>
      <c r="F49" s="23"/>
      <c r="G49" s="23"/>
      <c r="H49" s="23"/>
      <c r="I49" s="23"/>
      <c r="J49" s="23"/>
      <c r="K49" s="17"/>
    </row>
    <row r="50" spans="1:11" s="12" customFormat="1" x14ac:dyDescent="0.25">
      <c r="A50" s="14"/>
      <c r="B50" s="13"/>
      <c r="C50" s="15"/>
      <c r="D50" s="15"/>
      <c r="E50" s="15"/>
      <c r="F50" s="15"/>
      <c r="G50" s="15"/>
      <c r="H50" s="15"/>
      <c r="I50" s="15"/>
      <c r="J50" s="15"/>
    </row>
    <row r="51" spans="1:11" s="12" customFormat="1" ht="33" customHeight="1" x14ac:dyDescent="0.25">
      <c r="A51" s="52" t="s">
        <v>16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1" s="12" customFormat="1" x14ac:dyDescent="0.25">
      <c r="A52" s="36"/>
    </row>
    <row r="53" spans="1:11" s="12" customFormat="1" x14ac:dyDescent="0.25">
      <c r="A53" s="36"/>
    </row>
  </sheetData>
  <mergeCells count="50">
    <mergeCell ref="A46:B46"/>
    <mergeCell ref="A47:B47"/>
    <mergeCell ref="A48:B48"/>
    <mergeCell ref="A49:B49"/>
    <mergeCell ref="A41:B41"/>
    <mergeCell ref="A42:B42"/>
    <mergeCell ref="A43:B43"/>
    <mergeCell ref="A44:B44"/>
    <mergeCell ref="A45:B45"/>
    <mergeCell ref="A35:B35"/>
    <mergeCell ref="A37:B37"/>
    <mergeCell ref="A38:B38"/>
    <mergeCell ref="A39:B39"/>
    <mergeCell ref="A40:B40"/>
    <mergeCell ref="A36:B36"/>
    <mergeCell ref="A28:B28"/>
    <mergeCell ref="A29:B29"/>
    <mergeCell ref="A31:B31"/>
    <mergeCell ref="A32:B32"/>
    <mergeCell ref="A34:B34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C10:K10"/>
    <mergeCell ref="A11:K11"/>
    <mergeCell ref="A14:B15"/>
    <mergeCell ref="A16:B16"/>
    <mergeCell ref="A17:B17"/>
    <mergeCell ref="A6:B6"/>
    <mergeCell ref="A8:B8"/>
    <mergeCell ref="A12:B12"/>
    <mergeCell ref="A3:K3"/>
    <mergeCell ref="H1:K1"/>
    <mergeCell ref="K14:K15"/>
    <mergeCell ref="A51:J51"/>
    <mergeCell ref="C9:E9"/>
    <mergeCell ref="C8:K8"/>
    <mergeCell ref="C6:K6"/>
    <mergeCell ref="C14:D14"/>
    <mergeCell ref="E14:F14"/>
    <mergeCell ref="G14:H14"/>
    <mergeCell ref="I14:J14"/>
    <mergeCell ref="B2:K2"/>
  </mergeCells>
  <pageMargins left="0" right="0" top="0.98425196850393704" bottom="0.98425196850393704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ф.117,164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2022-07-07T11:24:46Z</dcterms:modified>
</cp:coreProperties>
</file>