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по ф.0503123" sheetId="10" r:id="rId1"/>
  </sheets>
  <calcPr calcId="152511"/>
</workbook>
</file>

<file path=xl/calcChain.xml><?xml version="1.0" encoding="utf-8"?>
<calcChain xmlns="http://schemas.openxmlformats.org/spreadsheetml/2006/main">
  <c r="E30" i="10" l="1"/>
  <c r="E31" i="10"/>
  <c r="E34" i="10"/>
  <c r="E35" i="10"/>
  <c r="E38" i="10"/>
  <c r="E39" i="10"/>
  <c r="E40" i="10"/>
  <c r="E29" i="10"/>
  <c r="B48" i="10"/>
  <c r="C44" i="10"/>
  <c r="D44" i="10" s="1"/>
  <c r="B44" i="10"/>
  <c r="D45" i="10"/>
  <c r="D48" i="10"/>
  <c r="D31" i="10"/>
  <c r="D29" i="10" s="1"/>
  <c r="D32" i="10"/>
  <c r="D33" i="10"/>
  <c r="D34" i="10"/>
  <c r="D35" i="10"/>
  <c r="D36" i="10"/>
  <c r="D37" i="10"/>
  <c r="D38" i="10"/>
  <c r="D39" i="10"/>
  <c r="D40" i="10"/>
  <c r="D30" i="10"/>
  <c r="D41" i="10"/>
  <c r="C29" i="10"/>
  <c r="B29" i="10"/>
  <c r="C19" i="10"/>
  <c r="D20" i="10"/>
  <c r="E20" i="10" s="1"/>
  <c r="D22" i="10"/>
  <c r="D23" i="10"/>
  <c r="D24" i="10"/>
  <c r="E24" i="10" s="1"/>
  <c r="D26" i="10"/>
  <c r="D27" i="10"/>
  <c r="D28" i="10"/>
  <c r="D18" i="10"/>
  <c r="E18" i="10" s="1"/>
  <c r="B19" i="10"/>
  <c r="B50" i="10" s="1"/>
  <c r="D50" i="10" s="1"/>
  <c r="D19" i="10" l="1"/>
  <c r="E19" i="10" s="1"/>
  <c r="B17" i="10" l="1"/>
  <c r="C17" i="10" s="1"/>
  <c r="D17" i="10" s="1"/>
  <c r="E17" i="10" s="1"/>
  <c r="F17" i="10" s="1"/>
  <c r="G17" i="10" s="1"/>
</calcChain>
</file>

<file path=xl/sharedStrings.xml><?xml version="1.0" encoding="utf-8"?>
<sst xmlns="http://schemas.openxmlformats.org/spreadsheetml/2006/main" count="91" uniqueCount="71">
  <si>
    <t>Доходы , всего</t>
  </si>
  <si>
    <t>Расходы, всего</t>
  </si>
  <si>
    <t>на 01</t>
  </si>
  <si>
    <t>степень обобщения отчетности:</t>
  </si>
  <si>
    <t>Единица измерения:</t>
  </si>
  <si>
    <t>руб.коп.</t>
  </si>
  <si>
    <t>Информация о движении денежных средств</t>
  </si>
  <si>
    <t>Остаток денежных средств **</t>
  </si>
  <si>
    <t>Изменение остатков средств</t>
  </si>
  <si>
    <t>Х</t>
  </si>
  <si>
    <t>Результат сопоставления отчётных данных (пояснения) *</t>
  </si>
  <si>
    <t>Остаток денежных средств**</t>
  </si>
  <si>
    <t>20___ года</t>
  </si>
  <si>
    <t>Наименование показателя отчётности*</t>
  </si>
  <si>
    <t>доля по отношению к итоговой сумме изменений, %</t>
  </si>
  <si>
    <t>(индивидуальная, консолидированная)</t>
  </si>
  <si>
    <t>вида финансового обеспечения (деятельности):</t>
  </si>
  <si>
    <t>бюджетная деятельность</t>
  </si>
  <si>
    <t>квартальная, годовая</t>
  </si>
  <si>
    <t xml:space="preserve">периодичность: </t>
  </si>
  <si>
    <t>Наименование:</t>
  </si>
  <si>
    <t>За отчётный период</t>
  </si>
  <si>
    <t xml:space="preserve">За предыдущий период аналогичный отчётному </t>
  </si>
  <si>
    <t>** данные отражаются по счетам 1.202.00.000</t>
  </si>
  <si>
    <r>
      <t xml:space="preserve">* </t>
    </r>
    <r>
      <rPr>
        <b/>
        <sz val="11"/>
        <color theme="1"/>
        <rFont val="Times New Roman"/>
        <family val="1"/>
        <charset val="204"/>
      </rPr>
      <t>Пояснения предоставляются, если доля по отношению к иоговой сумме  меньше (-10)% и/или больше 10%.</t>
    </r>
    <r>
      <rPr>
        <sz val="11"/>
        <color theme="1"/>
        <rFont val="Times New Roman"/>
        <family val="1"/>
        <charset val="204"/>
      </rPr>
      <t xml:space="preserve">
 Кратко описать результат сравнения - рост/снижение показателя, что повлияло на это, а также степень их существенности по отношению к финансовому результату отчетного периода </t>
    </r>
  </si>
  <si>
    <t>Пояснения к "Отчёту о движении денежных средств" (ф. 0503123)</t>
  </si>
  <si>
    <t>(муниципальное образование)</t>
  </si>
  <si>
    <t xml:space="preserve">Приложение 12 к Порядку составления и представления консолидированной бюджетной отчетности и консолидированной бухгалтерской отчётности </t>
  </si>
  <si>
    <t>Изменение, %
(гр.5 = гр. 4/ гр.2*100%)</t>
  </si>
  <si>
    <t>Изменение, руб.коп.
(гр.4 = гр.2 - гр.3)</t>
  </si>
  <si>
    <t>июля</t>
  </si>
  <si>
    <t>МО сельское поселение Тундрино</t>
  </si>
  <si>
    <t>консолидированная</t>
  </si>
  <si>
    <t>Оплата труда и начисления на выплаты по оплате труда (КОСГУ 210)</t>
  </si>
  <si>
    <t xml:space="preserve"> Оплата работ, услуг (КОСГУ 220)</t>
  </si>
  <si>
    <t>Обслуживание государственного (муниципального) долга (КОСГУ 230)</t>
  </si>
  <si>
    <t>Безвозмездные перечисления текущего характера (КОСГУ 240)</t>
  </si>
  <si>
    <t>Безвозмездные перечисления бюджетам (КОСГУ 250)</t>
  </si>
  <si>
    <t>Социальное обеспечение (КОСГУ 260)</t>
  </si>
  <si>
    <t>Расходы по операциям с активами (КОСГУ 270)</t>
  </si>
  <si>
    <t>Безвозмездные перечисления капитального характера организациям (КОСГУ 280)</t>
  </si>
  <si>
    <t>Прочие расходы (КОСГУ 290)</t>
  </si>
  <si>
    <t>Приобретение товаров и материальных запасов (КОСГУ 340)</t>
  </si>
  <si>
    <t>Приобретение нефинансовых активов (КОСГУ 310-340, 346, 347, 228)</t>
  </si>
  <si>
    <t>Приобретение финансовых активов (КОСГУ 500)</t>
  </si>
  <si>
    <t>Погашение государственного (муниципального) долга (КОСГУ 800)</t>
  </si>
  <si>
    <t>Иные выбытия</t>
  </si>
  <si>
    <t>Налоговые доходы, таможенные платежи и страховые взносы на обязательное социальное страхование (КОСГУ 110)</t>
  </si>
  <si>
    <t xml:space="preserve">Доходы от собственности (КОСГУ 120) </t>
  </si>
  <si>
    <t>Доходы от оказания платных услуг (работ), компенсаций затрат (КОСГУ 130)</t>
  </si>
  <si>
    <t>Штрафы, пени, неустойки, возмещения ущерба (КОСГУ 140)</t>
  </si>
  <si>
    <t>Безвозмездные денежные поступления текущего характера (КОСГУ 150)</t>
  </si>
  <si>
    <t>Безвозмездные денежные поступления капитального характера (КОСГУ 160)</t>
  </si>
  <si>
    <t>Иные текущие поступления (КОСГУ 180)</t>
  </si>
  <si>
    <t>Поступления от инвестиционных операций (КОСГУ 400, 600)</t>
  </si>
  <si>
    <t>Поступления от финансовых операций (КОСГУ 700)</t>
  </si>
  <si>
    <t>Возврат дебиторской задолженности и остатков трансфертов прошлых лет</t>
  </si>
  <si>
    <t>Операции с денежными обеспечениями</t>
  </si>
  <si>
    <t>Средства во временном распоряжении</t>
  </si>
  <si>
    <t>Изменение остатков средств при управлении остатками</t>
  </si>
  <si>
    <t xml:space="preserve">Изменение остатков средств </t>
  </si>
  <si>
    <t xml:space="preserve">Увеличение налоговых поступлений связано с увеличением как плановых, так фактических поступлений доходов от уплаты акцизов . </t>
  </si>
  <si>
    <t>Кассовое исполнение  в 2022 году  выше в связи с увеличением сумм по поступлению ИМТ из бюджета городских, сельских поселений бюджету муниципального района на осуществление  части полномочий  по решению вопросов  местного значения в соответствии с заключенными соглашениями.</t>
  </si>
  <si>
    <t>Сумма не выясненных поступлений  2021 год</t>
  </si>
  <si>
    <t>Увеличение связано с увеличением по оплате МРОТ также выплачены в текущем периоде в основном всем сотрудникам единовременная выплата к отпуску и на оздаровление.</t>
  </si>
  <si>
    <t>Исполнение расходов в 2022 году меньше в с равнении с 2021 годом по оплате коммунальных в связи с тем что в 2021 году  произведены расходы по доставке дров населению с печным отоплением в апреле месяце в  2021году .</t>
  </si>
  <si>
    <t>В связи с  увеличением сумм по передаваемым полномочиям.</t>
  </si>
  <si>
    <t>В 2022 году  всеми сотрудниками получена выплата на оздоровление, так же в сравнении с прошлым периодом выплачена сумма компенсации по больничным за счет предприятия.</t>
  </si>
  <si>
    <t>Сумма 2022 году уменьшилась в связи с тем, что не уплачены взносы в ассоциацию "Совет муниципальных образований"  в связи с отсутствием средств.</t>
  </si>
  <si>
    <t>Уменьшение связано с вязи  с отсутствием средств в бюджете поселения</t>
  </si>
  <si>
    <t>Преобретены принторы в замен   вышедших из строя и марально устаревших.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</si>
</sst>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4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wrapText="1"/>
    </xf>
    <xf numFmtId="43" fontId="1" fillId="0" borderId="0" xfId="0" applyNumberFormat="1" applyFont="1" applyBorder="1" applyAlignment="1">
      <alignment shrinkToFit="1"/>
    </xf>
    <xf numFmtId="4" fontId="7" fillId="0" borderId="1" xfId="0" applyNumberFormat="1" applyFont="1" applyBorder="1" applyAlignment="1">
      <alignment wrapText="1"/>
    </xf>
    <xf numFmtId="43" fontId="7" fillId="0" borderId="1" xfId="0" applyNumberFormat="1" applyFont="1" applyBorder="1" applyAlignment="1">
      <alignment horizontal="center" shrinkToFit="1"/>
    </xf>
    <xf numFmtId="4" fontId="7" fillId="0" borderId="0" xfId="0" applyNumberFormat="1" applyFont="1" applyAlignment="1">
      <alignment wrapText="1"/>
    </xf>
    <xf numFmtId="0" fontId="12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3" fontId="11" fillId="0" borderId="1" xfId="0" applyNumberFormat="1" applyFont="1" applyBorder="1" applyAlignment="1">
      <alignment horizontal="center" shrinkToFit="1"/>
    </xf>
    <xf numFmtId="4" fontId="11" fillId="0" borderId="0" xfId="0" applyNumberFormat="1" applyFont="1" applyAlignment="1">
      <alignment wrapText="1"/>
    </xf>
    <xf numFmtId="43" fontId="11" fillId="0" borderId="1" xfId="1" applyNumberFormat="1" applyFont="1" applyBorder="1" applyAlignment="1">
      <alignment horizontal="center" shrinkToFit="1"/>
    </xf>
    <xf numFmtId="43" fontId="7" fillId="0" borderId="1" xfId="0" applyNumberFormat="1" applyFont="1" applyBorder="1" applyAlignment="1">
      <alignment shrinkToFit="1"/>
    </xf>
    <xf numFmtId="4" fontId="1" fillId="0" borderId="0" xfId="0" applyNumberFormat="1" applyFont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shrinkToFit="1"/>
    </xf>
    <xf numFmtId="43" fontId="11" fillId="0" borderId="1" xfId="0" applyNumberFormat="1" applyFont="1" applyBorder="1" applyAlignment="1">
      <alignment shrinkToFit="1"/>
    </xf>
    <xf numFmtId="4" fontId="7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shrinkToFit="1"/>
    </xf>
    <xf numFmtId="43" fontId="2" fillId="0" borderId="1" xfId="0" applyNumberFormat="1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shrinkToFit="1"/>
    </xf>
    <xf numFmtId="43" fontId="1" fillId="0" borderId="1" xfId="0" applyNumberFormat="1" applyFont="1" applyBorder="1" applyAlignment="1">
      <alignment shrinkToFit="1"/>
    </xf>
    <xf numFmtId="4" fontId="2" fillId="0" borderId="0" xfId="0" applyNumberFormat="1" applyFont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vertical="top" wrapText="1"/>
    </xf>
    <xf numFmtId="0" fontId="18" fillId="0" borderId="0" xfId="2" applyNumberFormat="1" applyFont="1" applyFill="1" applyBorder="1" applyAlignment="1" applyProtection="1">
      <alignment vertical="top" wrapText="1"/>
    </xf>
    <xf numFmtId="0" fontId="19" fillId="0" borderId="0" xfId="2" applyNumberFormat="1" applyFont="1" applyFill="1" applyBorder="1" applyAlignment="1" applyProtection="1">
      <alignment vertical="top" wrapText="1"/>
    </xf>
    <xf numFmtId="0" fontId="15" fillId="0" borderId="0" xfId="0" applyFont="1"/>
    <xf numFmtId="0" fontId="20" fillId="0" borderId="0" xfId="0" applyFont="1" applyAlignment="1"/>
    <xf numFmtId="0" fontId="6" fillId="0" borderId="0" xfId="0" applyFont="1" applyAlignment="1"/>
    <xf numFmtId="0" fontId="14" fillId="0" borderId="0" xfId="0" applyFont="1" applyBorder="1" applyAlignment="1">
      <alignment horizontal="left"/>
    </xf>
    <xf numFmtId="0" fontId="3" fillId="0" borderId="0" xfId="0" applyFont="1" applyAlignment="1"/>
    <xf numFmtId="0" fontId="15" fillId="0" borderId="0" xfId="0" applyFont="1" applyBorder="1"/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vertical="top"/>
    </xf>
    <xf numFmtId="4" fontId="2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shrinkToFit="1"/>
    </xf>
    <xf numFmtId="164" fontId="13" fillId="0" borderId="3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4" fontId="2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6" fillId="0" borderId="2" xfId="2" applyNumberFormat="1" applyFont="1" applyFill="1" applyBorder="1" applyAlignment="1" applyProtection="1">
      <alignment horizontal="left"/>
    </xf>
    <xf numFmtId="4" fontId="1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23" fillId="0" borderId="5" xfId="2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свед по д-ой и к-ой задолж (тыс. руб.)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35" zoomScaleNormal="100" zoomScaleSheetLayoutView="100" workbookViewId="0">
      <selection activeCell="B18" sqref="B18"/>
    </sheetView>
  </sheetViews>
  <sheetFormatPr defaultColWidth="9.140625" defaultRowHeight="15" x14ac:dyDescent="0.25"/>
  <cols>
    <col min="1" max="1" width="51.28515625" style="1" customWidth="1"/>
    <col min="2" max="2" width="21.85546875" style="1" customWidth="1"/>
    <col min="3" max="3" width="21" style="1" customWidth="1"/>
    <col min="4" max="4" width="18" style="1" customWidth="1"/>
    <col min="5" max="6" width="14.140625" style="1" customWidth="1"/>
    <col min="7" max="7" width="20.42578125" style="1" customWidth="1"/>
    <col min="8" max="16384" width="9.140625" style="1"/>
  </cols>
  <sheetData>
    <row r="1" spans="1:7" ht="31.5" customHeight="1" x14ac:dyDescent="0.2">
      <c r="D1" s="62" t="s">
        <v>27</v>
      </c>
      <c r="E1" s="62"/>
      <c r="F1" s="62"/>
      <c r="G1" s="62"/>
    </row>
    <row r="3" spans="1:7" ht="15.75" customHeight="1" x14ac:dyDescent="0.25">
      <c r="A3" s="66" t="s">
        <v>25</v>
      </c>
      <c r="B3" s="66"/>
      <c r="C3" s="66"/>
      <c r="D3" s="66"/>
      <c r="E3" s="66"/>
      <c r="F3" s="66"/>
      <c r="G3" s="66"/>
    </row>
    <row r="4" spans="1:7" ht="15.75" x14ac:dyDescent="0.25">
      <c r="A4" s="61" t="s">
        <v>6</v>
      </c>
      <c r="B4" s="61"/>
      <c r="C4" s="61"/>
      <c r="D4" s="61"/>
      <c r="E4" s="61"/>
      <c r="F4" s="61"/>
      <c r="G4" s="61"/>
    </row>
    <row r="5" spans="1:7" x14ac:dyDescent="0.25">
      <c r="A5" s="2"/>
      <c r="B5" s="21" t="s">
        <v>2</v>
      </c>
      <c r="C5" s="59" t="s">
        <v>30</v>
      </c>
      <c r="D5" s="53" t="s">
        <v>12</v>
      </c>
    </row>
    <row r="6" spans="1:7" x14ac:dyDescent="0.2">
      <c r="A6" s="3"/>
      <c r="B6" s="3"/>
      <c r="C6" s="3"/>
      <c r="D6" s="3"/>
    </row>
    <row r="7" spans="1:7" s="43" customFormat="1" ht="15.75" x14ac:dyDescent="0.25">
      <c r="A7" s="42" t="s">
        <v>20</v>
      </c>
      <c r="B7" s="63" t="s">
        <v>31</v>
      </c>
      <c r="C7" s="63"/>
      <c r="D7" s="63"/>
      <c r="E7" s="63"/>
      <c r="F7" s="63"/>
      <c r="G7" s="63"/>
    </row>
    <row r="8" spans="1:7" s="45" customFormat="1" ht="12" x14ac:dyDescent="0.25">
      <c r="A8" s="44"/>
      <c r="B8" s="67" t="s">
        <v>26</v>
      </c>
      <c r="C8" s="67"/>
      <c r="D8" s="67"/>
      <c r="E8" s="67"/>
      <c r="F8" s="67"/>
      <c r="G8" s="67"/>
    </row>
    <row r="9" spans="1:7" x14ac:dyDescent="0.25">
      <c r="A9" s="46" t="s">
        <v>3</v>
      </c>
      <c r="B9" s="64" t="s">
        <v>32</v>
      </c>
      <c r="C9" s="64"/>
      <c r="D9" s="64"/>
      <c r="E9" s="64"/>
      <c r="F9" s="64"/>
      <c r="G9" s="64"/>
    </row>
    <row r="10" spans="1:7" s="8" customFormat="1" ht="11.25" x14ac:dyDescent="0.2">
      <c r="A10" s="6"/>
      <c r="B10" s="7"/>
      <c r="C10" s="52" t="s">
        <v>15</v>
      </c>
      <c r="D10" s="52"/>
    </row>
    <row r="11" spans="1:7" s="8" customFormat="1" ht="15.75" x14ac:dyDescent="0.25">
      <c r="A11" s="47" t="s">
        <v>16</v>
      </c>
      <c r="B11" s="65" t="s">
        <v>17</v>
      </c>
      <c r="C11" s="65"/>
      <c r="D11" s="65"/>
      <c r="E11" s="65"/>
      <c r="F11" s="65"/>
      <c r="G11" s="65"/>
    </row>
    <row r="12" spans="1:7" s="8" customFormat="1" ht="15.75" x14ac:dyDescent="0.25">
      <c r="A12" s="47"/>
      <c r="B12" s="48"/>
      <c r="C12" s="49"/>
      <c r="D12" s="49"/>
    </row>
    <row r="13" spans="1:7" s="8" customFormat="1" ht="15.75" x14ac:dyDescent="0.25">
      <c r="A13" s="50" t="s">
        <v>19</v>
      </c>
      <c r="B13" s="50" t="s">
        <v>18</v>
      </c>
      <c r="C13" s="50"/>
      <c r="D13" s="49"/>
    </row>
    <row r="14" spans="1:7" x14ac:dyDescent="0.25">
      <c r="A14" s="46" t="s">
        <v>4</v>
      </c>
      <c r="B14" s="51" t="s">
        <v>5</v>
      </c>
    </row>
    <row r="15" spans="1:7" ht="15.75" x14ac:dyDescent="0.25">
      <c r="A15" s="4"/>
      <c r="B15" s="5"/>
      <c r="C15" s="2"/>
      <c r="D15" s="3"/>
    </row>
    <row r="16" spans="1:7" s="23" customFormat="1" ht="79.5" customHeight="1" x14ac:dyDescent="0.25">
      <c r="A16" s="24" t="s">
        <v>13</v>
      </c>
      <c r="B16" s="41" t="s">
        <v>21</v>
      </c>
      <c r="C16" s="22" t="s">
        <v>22</v>
      </c>
      <c r="D16" s="55" t="s">
        <v>29</v>
      </c>
      <c r="E16" s="55" t="s">
        <v>28</v>
      </c>
      <c r="F16" s="22" t="s">
        <v>14</v>
      </c>
      <c r="G16" s="29" t="s">
        <v>10</v>
      </c>
    </row>
    <row r="17" spans="1:7" s="23" customFormat="1" x14ac:dyDescent="0.25">
      <c r="A17" s="32">
        <v>1</v>
      </c>
      <c r="B17" s="32">
        <f t="shared" ref="B17:G17" si="0">A17+1</f>
        <v>2</v>
      </c>
      <c r="C17" s="32">
        <f t="shared" si="0"/>
        <v>3</v>
      </c>
      <c r="D17" s="32">
        <f t="shared" si="0"/>
        <v>4</v>
      </c>
      <c r="E17" s="32">
        <f t="shared" si="0"/>
        <v>5</v>
      </c>
      <c r="F17" s="32">
        <f t="shared" si="0"/>
        <v>6</v>
      </c>
      <c r="G17" s="32">
        <f t="shared" si="0"/>
        <v>7</v>
      </c>
    </row>
    <row r="18" spans="1:7" s="40" customFormat="1" x14ac:dyDescent="0.25">
      <c r="A18" s="33" t="s">
        <v>7</v>
      </c>
      <c r="B18" s="34">
        <v>3861827.78</v>
      </c>
      <c r="C18" s="34">
        <v>2580578.0699999998</v>
      </c>
      <c r="D18" s="38">
        <f>SUM(B18-C18)</f>
        <v>1281249.71</v>
      </c>
      <c r="E18" s="39">
        <f>SUM(D18/B18*100)</f>
        <v>33.177287621044563</v>
      </c>
      <c r="F18" s="39"/>
      <c r="G18" s="36" t="s">
        <v>9</v>
      </c>
    </row>
    <row r="19" spans="1:7" s="40" customFormat="1" x14ac:dyDescent="0.25">
      <c r="A19" s="33" t="s">
        <v>0</v>
      </c>
      <c r="B19" s="34">
        <f>SUM(B20:B28)</f>
        <v>15246654.52</v>
      </c>
      <c r="C19" s="34">
        <f>SUM(C20:C28)</f>
        <v>14833018.01</v>
      </c>
      <c r="D19" s="38">
        <f t="shared" ref="D19:D28" si="1">SUM(B19-C19)</f>
        <v>413636.50999999978</v>
      </c>
      <c r="E19" s="39">
        <f t="shared" ref="E19:E24" si="2">SUM(D19/B19*100)</f>
        <v>2.7129657162324143</v>
      </c>
      <c r="F19" s="35"/>
      <c r="G19" s="36" t="s">
        <v>9</v>
      </c>
    </row>
    <row r="20" spans="1:7" s="28" customFormat="1" ht="90" x14ac:dyDescent="0.25">
      <c r="A20" s="12" t="s">
        <v>47</v>
      </c>
      <c r="B20" s="25">
        <v>1197763.8500000001</v>
      </c>
      <c r="C20" s="26">
        <v>1083286.94</v>
      </c>
      <c r="D20" s="38">
        <f t="shared" si="1"/>
        <v>114476.91000000015</v>
      </c>
      <c r="E20" s="39">
        <f t="shared" si="2"/>
        <v>9.5575526010406939</v>
      </c>
      <c r="F20" s="13"/>
      <c r="G20" s="31" t="s">
        <v>61</v>
      </c>
    </row>
    <row r="21" spans="1:7" s="14" customFormat="1" x14ac:dyDescent="0.25">
      <c r="A21" s="12" t="s">
        <v>48</v>
      </c>
      <c r="B21" s="26"/>
      <c r="C21" s="26"/>
      <c r="D21" s="38"/>
      <c r="E21" s="39"/>
      <c r="F21" s="13"/>
      <c r="G21" s="12"/>
    </row>
    <row r="22" spans="1:7" s="14" customFormat="1" ht="26.25" x14ac:dyDescent="0.25">
      <c r="A22" s="12" t="s">
        <v>49</v>
      </c>
      <c r="B22" s="26">
        <v>200</v>
      </c>
      <c r="C22" s="26">
        <v>0</v>
      </c>
      <c r="D22" s="38">
        <f t="shared" si="1"/>
        <v>200</v>
      </c>
      <c r="E22" s="39">
        <v>0</v>
      </c>
      <c r="F22" s="13"/>
      <c r="G22" s="12"/>
    </row>
    <row r="23" spans="1:7" s="14" customFormat="1" x14ac:dyDescent="0.25">
      <c r="A23" s="12" t="s">
        <v>50</v>
      </c>
      <c r="B23" s="26">
        <v>0</v>
      </c>
      <c r="C23" s="26">
        <v>0</v>
      </c>
      <c r="D23" s="38">
        <f t="shared" si="1"/>
        <v>0</v>
      </c>
      <c r="E23" s="39"/>
      <c r="F23" s="13"/>
      <c r="G23" s="12"/>
    </row>
    <row r="24" spans="1:7" s="14" customFormat="1" ht="204.75" x14ac:dyDescent="0.25">
      <c r="A24" s="12" t="s">
        <v>51</v>
      </c>
      <c r="B24" s="26">
        <v>14048690.67</v>
      </c>
      <c r="C24" s="26">
        <v>13749531.07</v>
      </c>
      <c r="D24" s="38">
        <f t="shared" si="1"/>
        <v>299159.59999999963</v>
      </c>
      <c r="E24" s="39">
        <f t="shared" si="2"/>
        <v>2.1294482669394528</v>
      </c>
      <c r="F24" s="13"/>
      <c r="G24" s="12" t="s">
        <v>62</v>
      </c>
    </row>
    <row r="25" spans="1:7" s="14" customFormat="1" ht="26.25" x14ac:dyDescent="0.25">
      <c r="A25" s="12" t="s">
        <v>52</v>
      </c>
      <c r="B25" s="57"/>
      <c r="C25" s="26"/>
      <c r="D25" s="38"/>
      <c r="E25" s="39"/>
      <c r="F25" s="17"/>
      <c r="G25" s="12"/>
    </row>
    <row r="26" spans="1:7" s="14" customFormat="1" ht="26.25" x14ac:dyDescent="0.25">
      <c r="A26" s="12" t="s">
        <v>53</v>
      </c>
      <c r="B26" s="58"/>
      <c r="C26" s="26">
        <v>200</v>
      </c>
      <c r="D26" s="38">
        <f t="shared" si="1"/>
        <v>-200</v>
      </c>
      <c r="E26" s="39">
        <v>0</v>
      </c>
      <c r="F26" s="13"/>
      <c r="G26" s="12" t="s">
        <v>63</v>
      </c>
    </row>
    <row r="27" spans="1:7" s="14" customFormat="1" x14ac:dyDescent="0.25">
      <c r="A27" s="15" t="s">
        <v>54</v>
      </c>
      <c r="B27" s="57">
        <v>0</v>
      </c>
      <c r="C27" s="26">
        <v>0</v>
      </c>
      <c r="D27" s="38">
        <f t="shared" si="1"/>
        <v>0</v>
      </c>
      <c r="E27" s="39"/>
      <c r="F27" s="13"/>
      <c r="G27" s="12"/>
    </row>
    <row r="28" spans="1:7" s="14" customFormat="1" x14ac:dyDescent="0.25">
      <c r="A28" s="12" t="s">
        <v>55</v>
      </c>
      <c r="B28" s="26"/>
      <c r="C28" s="26"/>
      <c r="D28" s="38">
        <f t="shared" si="1"/>
        <v>0</v>
      </c>
      <c r="E28" s="39"/>
      <c r="F28" s="13"/>
      <c r="G28" s="12"/>
    </row>
    <row r="29" spans="1:7" s="37" customFormat="1" ht="14.25" x14ac:dyDescent="0.2">
      <c r="A29" s="33" t="s">
        <v>1</v>
      </c>
      <c r="B29" s="34">
        <f>SUM(B30:B42)</f>
        <v>16404339.979999999</v>
      </c>
      <c r="C29" s="34">
        <f>SUM(C30:C42)</f>
        <v>14993282.02</v>
      </c>
      <c r="D29" s="34">
        <f>SUM(D30:D42)</f>
        <v>1411057.9599999993</v>
      </c>
      <c r="E29" s="35">
        <f>SUM(D29/B29*100)</f>
        <v>8.6017356487389716</v>
      </c>
      <c r="F29" s="35"/>
      <c r="G29" s="36" t="s">
        <v>9</v>
      </c>
    </row>
    <row r="30" spans="1:7" s="14" customFormat="1" ht="114.75" x14ac:dyDescent="0.2">
      <c r="A30" s="12" t="s">
        <v>33</v>
      </c>
      <c r="B30" s="26">
        <v>8006351.1399999997</v>
      </c>
      <c r="C30" s="26">
        <v>6993761.9800000004</v>
      </c>
      <c r="D30" s="26">
        <f>SUM(B30-C30)</f>
        <v>1012589.1599999992</v>
      </c>
      <c r="E30" s="35">
        <f t="shared" ref="E30:E40" si="3">SUM(D30/B30*100)</f>
        <v>12.647323884423075</v>
      </c>
      <c r="F30" s="13"/>
      <c r="G30" s="12" t="s">
        <v>64</v>
      </c>
    </row>
    <row r="31" spans="1:7" s="14" customFormat="1" ht="140.25" x14ac:dyDescent="0.2">
      <c r="A31" s="12" t="s">
        <v>34</v>
      </c>
      <c r="B31" s="25">
        <v>2446388.42</v>
      </c>
      <c r="C31" s="26">
        <v>2719776.63</v>
      </c>
      <c r="D31" s="26">
        <f t="shared" ref="D31:D40" si="4">SUM(B31-C31)</f>
        <v>-273388.20999999996</v>
      </c>
      <c r="E31" s="35">
        <f t="shared" si="3"/>
        <v>-11.17517593547144</v>
      </c>
      <c r="F31" s="13"/>
      <c r="G31" s="56" t="s">
        <v>65</v>
      </c>
    </row>
    <row r="32" spans="1:7" s="14" customFormat="1" ht="25.5" x14ac:dyDescent="0.2">
      <c r="A32" s="12" t="s">
        <v>35</v>
      </c>
      <c r="B32" s="26"/>
      <c r="C32" s="26"/>
      <c r="D32" s="26">
        <f t="shared" si="4"/>
        <v>0</v>
      </c>
      <c r="E32" s="35">
        <v>0</v>
      </c>
      <c r="F32" s="13"/>
      <c r="G32" s="12"/>
    </row>
    <row r="33" spans="1:7" s="14" customFormat="1" ht="25.5" x14ac:dyDescent="0.2">
      <c r="A33" s="12" t="s">
        <v>36</v>
      </c>
      <c r="B33" s="26"/>
      <c r="C33" s="26"/>
      <c r="D33" s="26">
        <f t="shared" si="4"/>
        <v>0</v>
      </c>
      <c r="E33" s="35">
        <v>0</v>
      </c>
      <c r="F33" s="13"/>
      <c r="G33" s="12"/>
    </row>
    <row r="34" spans="1:7" s="14" customFormat="1" ht="38.25" x14ac:dyDescent="0.2">
      <c r="A34" s="12" t="s">
        <v>37</v>
      </c>
      <c r="B34" s="26">
        <v>5491991</v>
      </c>
      <c r="C34" s="26">
        <v>4894491</v>
      </c>
      <c r="D34" s="26">
        <f t="shared" si="4"/>
        <v>597500</v>
      </c>
      <c r="E34" s="35">
        <f t="shared" si="3"/>
        <v>10.879478862947883</v>
      </c>
      <c r="F34" s="13"/>
      <c r="G34" s="12" t="s">
        <v>66</v>
      </c>
    </row>
    <row r="35" spans="1:7" s="14" customFormat="1" ht="114.75" x14ac:dyDescent="0.2">
      <c r="A35" s="12" t="s">
        <v>38</v>
      </c>
      <c r="B35" s="26">
        <v>261531.25</v>
      </c>
      <c r="C35" s="26">
        <v>181904.13</v>
      </c>
      <c r="D35" s="26">
        <f t="shared" si="4"/>
        <v>79627.12</v>
      </c>
      <c r="E35" s="35">
        <f t="shared" si="3"/>
        <v>30.446503046959013</v>
      </c>
      <c r="F35" s="13"/>
      <c r="G35" s="12" t="s">
        <v>67</v>
      </c>
    </row>
    <row r="36" spans="1:7" s="14" customFormat="1" ht="14.25" x14ac:dyDescent="0.2">
      <c r="A36" s="12" t="s">
        <v>39</v>
      </c>
      <c r="B36" s="26"/>
      <c r="C36" s="26"/>
      <c r="D36" s="26">
        <f t="shared" si="4"/>
        <v>0</v>
      </c>
      <c r="E36" s="35">
        <v>0</v>
      </c>
      <c r="F36" s="13"/>
      <c r="G36" s="12"/>
    </row>
    <row r="37" spans="1:7" s="14" customFormat="1" ht="25.5" x14ac:dyDescent="0.2">
      <c r="A37" s="12" t="s">
        <v>40</v>
      </c>
      <c r="B37" s="26"/>
      <c r="C37" s="26"/>
      <c r="D37" s="26">
        <f t="shared" si="4"/>
        <v>0</v>
      </c>
      <c r="E37" s="35">
        <v>0</v>
      </c>
      <c r="F37" s="13"/>
      <c r="G37" s="12"/>
    </row>
    <row r="38" spans="1:7" s="14" customFormat="1" ht="89.25" x14ac:dyDescent="0.2">
      <c r="A38" s="12" t="s">
        <v>41</v>
      </c>
      <c r="B38" s="26">
        <v>28503.52</v>
      </c>
      <c r="C38" s="26">
        <v>53555.040000000001</v>
      </c>
      <c r="D38" s="26">
        <f t="shared" si="4"/>
        <v>-25051.52</v>
      </c>
      <c r="E38" s="35">
        <f t="shared" si="3"/>
        <v>-87.889215086417394</v>
      </c>
      <c r="F38" s="13"/>
      <c r="G38" s="12" t="s">
        <v>68</v>
      </c>
    </row>
    <row r="39" spans="1:7" s="14" customFormat="1" ht="51" x14ac:dyDescent="0.2">
      <c r="A39" s="12" t="s">
        <v>42</v>
      </c>
      <c r="B39" s="26">
        <v>73184.649999999994</v>
      </c>
      <c r="C39" s="26">
        <v>149793.24</v>
      </c>
      <c r="D39" s="26">
        <f t="shared" si="4"/>
        <v>-76608.59</v>
      </c>
      <c r="E39" s="35">
        <f t="shared" si="3"/>
        <v>-104.6784947389924</v>
      </c>
      <c r="F39" s="13"/>
      <c r="G39" s="12" t="s">
        <v>69</v>
      </c>
    </row>
    <row r="40" spans="1:7" s="14" customFormat="1" ht="51" x14ac:dyDescent="0.2">
      <c r="A40" s="56" t="s">
        <v>43</v>
      </c>
      <c r="B40" s="26">
        <v>96390</v>
      </c>
      <c r="C40" s="26"/>
      <c r="D40" s="26">
        <f t="shared" si="4"/>
        <v>96390</v>
      </c>
      <c r="E40" s="35">
        <f t="shared" si="3"/>
        <v>100</v>
      </c>
      <c r="F40" s="13"/>
      <c r="G40" s="12" t="s">
        <v>70</v>
      </c>
    </row>
    <row r="41" spans="1:7" s="14" customFormat="1" ht="14.25" x14ac:dyDescent="0.2">
      <c r="A41" s="12" t="s">
        <v>44</v>
      </c>
      <c r="B41" s="26"/>
      <c r="C41" s="26"/>
      <c r="D41" s="26">
        <f t="shared" ref="D41" si="5">SUM(B42-C42)</f>
        <v>0</v>
      </c>
      <c r="E41" s="35">
        <v>0</v>
      </c>
      <c r="F41" s="13"/>
      <c r="G41" s="12"/>
    </row>
    <row r="42" spans="1:7" s="14" customFormat="1" ht="25.5" x14ac:dyDescent="0.2">
      <c r="A42" s="12" t="s">
        <v>45</v>
      </c>
      <c r="B42" s="26"/>
      <c r="C42" s="26"/>
      <c r="D42" s="26"/>
      <c r="E42" s="35">
        <v>0</v>
      </c>
      <c r="F42" s="13"/>
      <c r="G42" s="12"/>
    </row>
    <row r="43" spans="1:7" s="14" customFormat="1" ht="14.25" x14ac:dyDescent="0.2">
      <c r="A43" s="12" t="s">
        <v>46</v>
      </c>
      <c r="B43" s="26"/>
      <c r="C43" s="26"/>
      <c r="D43" s="26"/>
      <c r="E43" s="35">
        <v>0</v>
      </c>
      <c r="F43" s="13"/>
      <c r="G43" s="12"/>
    </row>
    <row r="44" spans="1:7" s="37" customFormat="1" ht="14.25" x14ac:dyDescent="0.2">
      <c r="A44" s="33" t="s">
        <v>8</v>
      </c>
      <c r="B44" s="34">
        <f>SUM(B29-B19)</f>
        <v>1157685.459999999</v>
      </c>
      <c r="C44" s="34">
        <f>SUM(C29-C19)</f>
        <v>160264.00999999978</v>
      </c>
      <c r="D44" s="34">
        <f>SUM(B44-C44)</f>
        <v>997421.44999999925</v>
      </c>
      <c r="E44" s="35" t="s">
        <v>9</v>
      </c>
      <c r="F44" s="35" t="s">
        <v>9</v>
      </c>
      <c r="G44" s="36" t="s">
        <v>9</v>
      </c>
    </row>
    <row r="45" spans="1:7" s="14" customFormat="1" ht="25.5" x14ac:dyDescent="0.2">
      <c r="A45" s="12" t="s">
        <v>56</v>
      </c>
      <c r="B45" s="26">
        <v>-28243.3</v>
      </c>
      <c r="C45" s="26">
        <v>-405073.2</v>
      </c>
      <c r="D45" s="26">
        <f>SUM(B45-C45)</f>
        <v>376829.9</v>
      </c>
      <c r="E45" s="13" t="s">
        <v>9</v>
      </c>
      <c r="F45" s="13" t="s">
        <v>9</v>
      </c>
      <c r="G45" s="30" t="s">
        <v>9</v>
      </c>
    </row>
    <row r="46" spans="1:7" s="14" customFormat="1" ht="12.75" x14ac:dyDescent="0.2">
      <c r="A46" s="12" t="s">
        <v>57</v>
      </c>
      <c r="B46" s="26">
        <v>0</v>
      </c>
      <c r="C46" s="26"/>
      <c r="D46" s="26"/>
      <c r="E46" s="13" t="s">
        <v>9</v>
      </c>
      <c r="F46" s="13" t="s">
        <v>9</v>
      </c>
      <c r="G46" s="30" t="s">
        <v>9</v>
      </c>
    </row>
    <row r="47" spans="1:7" s="14" customFormat="1" ht="12.75" x14ac:dyDescent="0.2">
      <c r="A47" s="12" t="s">
        <v>58</v>
      </c>
      <c r="B47" s="26">
        <v>0</v>
      </c>
      <c r="C47" s="26"/>
      <c r="D47" s="26"/>
      <c r="E47" s="13" t="s">
        <v>9</v>
      </c>
      <c r="F47" s="13" t="s">
        <v>9</v>
      </c>
      <c r="G47" s="30" t="s">
        <v>9</v>
      </c>
    </row>
    <row r="48" spans="1:7" s="14" customFormat="1" ht="12.75" x14ac:dyDescent="0.2">
      <c r="A48" s="12" t="s">
        <v>59</v>
      </c>
      <c r="B48" s="20">
        <f>SUM(B44+B45)</f>
        <v>1129442.159999999</v>
      </c>
      <c r="C48" s="26">
        <v>521566.59</v>
      </c>
      <c r="D48" s="26">
        <f>SUM(B48-C48)</f>
        <v>607875.5699999989</v>
      </c>
      <c r="E48" s="13"/>
      <c r="F48" s="13"/>
      <c r="G48" s="30"/>
    </row>
    <row r="49" spans="1:7" s="14" customFormat="1" ht="12.75" x14ac:dyDescent="0.2">
      <c r="A49" s="12" t="s">
        <v>60</v>
      </c>
      <c r="B49" s="20"/>
      <c r="C49" s="20"/>
      <c r="D49" s="26"/>
      <c r="E49" s="13" t="s">
        <v>9</v>
      </c>
      <c r="F49" s="13" t="s">
        <v>9</v>
      </c>
      <c r="G49" s="31" t="s">
        <v>9</v>
      </c>
    </row>
    <row r="50" spans="1:7" s="18" customFormat="1" ht="12.75" x14ac:dyDescent="0.2">
      <c r="A50" s="16" t="s">
        <v>11</v>
      </c>
      <c r="B50" s="27">
        <f>SUM(B18+B19-B29-B45)</f>
        <v>2732385.620000002</v>
      </c>
      <c r="C50" s="27">
        <v>2825387.26</v>
      </c>
      <c r="D50" s="26">
        <f t="shared" ref="D50" si="6">SUM(B50-C50)</f>
        <v>-93001.639999997802</v>
      </c>
      <c r="E50" s="19" t="s">
        <v>9</v>
      </c>
      <c r="F50" s="19" t="s">
        <v>9</v>
      </c>
      <c r="G50" s="30" t="s">
        <v>9</v>
      </c>
    </row>
    <row r="51" spans="1:7" s="9" customFormat="1" x14ac:dyDescent="0.25">
      <c r="A51" s="10"/>
      <c r="B51" s="11"/>
      <c r="C51" s="11"/>
      <c r="D51" s="11"/>
      <c r="E51" s="11"/>
      <c r="F51" s="11"/>
    </row>
    <row r="52" spans="1:7" ht="45" customHeight="1" x14ac:dyDescent="0.25">
      <c r="A52" s="60" t="s">
        <v>24</v>
      </c>
      <c r="B52" s="60"/>
      <c r="C52" s="60"/>
      <c r="D52" s="60"/>
      <c r="E52" s="60"/>
      <c r="F52" s="60"/>
      <c r="G52" s="60"/>
    </row>
    <row r="53" spans="1:7" x14ac:dyDescent="0.25">
      <c r="A53" s="54" t="s">
        <v>23</v>
      </c>
    </row>
  </sheetData>
  <mergeCells count="8">
    <mergeCell ref="A52:G52"/>
    <mergeCell ref="A4:G4"/>
    <mergeCell ref="D1:G1"/>
    <mergeCell ref="B7:G7"/>
    <mergeCell ref="B9:G9"/>
    <mergeCell ref="B11:G11"/>
    <mergeCell ref="A3:G3"/>
    <mergeCell ref="B8:G8"/>
  </mergeCells>
  <pageMargins left="0.11811023622047245" right="0" top="0.9448818897637796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ф.0503123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2022-07-15T07:47:11Z</dcterms:modified>
</cp:coreProperties>
</file>